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Elektroinstalace" sheetId="3" r:id="rId3"/>
    <sheet name="c - Vytápění" sheetId="4" r:id="rId4"/>
    <sheet name="4 - Vedlejší náklady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'a - Stavební část'!$C$140:$K$602</definedName>
    <definedName name="_xlnm.Print_Area" localSheetId="1">'a - Stavební část'!$C$4:$J$76,'a - Stavební část'!$C$82:$J$120,'a - Stavební část'!$C$126:$K$602</definedName>
    <definedName name="_xlnm.Print_Titles" localSheetId="1">'a - Stavební část'!$140:$140</definedName>
    <definedName name="_xlnm._FilterDatabase" localSheetId="2" hidden="1">'b - Elektroinstalace'!$C$139:$K$299</definedName>
    <definedName name="_xlnm.Print_Area" localSheetId="2">'b - Elektroinstalace'!$C$4:$J$76,'b - Elektroinstalace'!$C$82:$J$119,'b - Elektroinstalace'!$C$125:$K$299</definedName>
    <definedName name="_xlnm.Print_Titles" localSheetId="2">'b - Elektroinstalace'!$139:$139</definedName>
    <definedName name="_xlnm._FilterDatabase" localSheetId="3" hidden="1">'c - Vytápění'!$C$124:$K$167</definedName>
    <definedName name="_xlnm.Print_Area" localSheetId="3">'c - Vytápění'!$C$4:$J$76,'c - Vytápění'!$C$82:$J$104,'c - Vytápění'!$C$110:$K$167</definedName>
    <definedName name="_xlnm.Print_Titles" localSheetId="3">'c - Vytápění'!$124:$124</definedName>
    <definedName name="_xlnm._FilterDatabase" localSheetId="4" hidden="1">'4 - Vedlejší náklady'!$C$125:$K$145</definedName>
    <definedName name="_xlnm.Print_Area" localSheetId="4">'4 - Vedlejší náklady'!$C$4:$J$76,'4 - Vedlejší náklady'!$C$82:$J$107,'4 - Vedlejší náklady'!$C$113:$K$145</definedName>
    <definedName name="_xlnm.Print_Titles" localSheetId="4">'4 - Vedlejší náklady'!$125:$125</definedName>
    <definedName name="_xlnm.Print_Area" localSheetId="5">'Seznam figur'!$C$4:$G$258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9"/>
  <c i="5" r="J35"/>
  <c i="1" r="AX99"/>
  <c i="5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J123"/>
  <c r="J122"/>
  <c r="F122"/>
  <c r="F120"/>
  <c r="E118"/>
  <c r="J92"/>
  <c r="J91"/>
  <c r="F91"/>
  <c r="F89"/>
  <c r="E87"/>
  <c r="J18"/>
  <c r="E18"/>
  <c r="F92"/>
  <c r="J17"/>
  <c r="J12"/>
  <c r="J89"/>
  <c r="E7"/>
  <c r="E85"/>
  <c i="4" r="J39"/>
  <c r="J38"/>
  <c i="1" r="AY98"/>
  <c i="4" r="J37"/>
  <c i="1" r="AX98"/>
  <c i="4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94"/>
  <c r="J19"/>
  <c r="J17"/>
  <c r="E17"/>
  <c r="F121"/>
  <c r="J16"/>
  <c r="J14"/>
  <c r="J119"/>
  <c r="E7"/>
  <c r="E85"/>
  <c i="3" r="J39"/>
  <c r="J38"/>
  <c i="1" r="AY97"/>
  <c i="3" r="J37"/>
  <c i="1" r="AX97"/>
  <c i="3"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T290"/>
  <c r="R291"/>
  <c r="R290"/>
  <c r="P291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T224"/>
  <c r="R225"/>
  <c r="R224"/>
  <c r="P225"/>
  <c r="P224"/>
  <c r="BI222"/>
  <c r="BH222"/>
  <c r="BG222"/>
  <c r="BF222"/>
  <c r="T222"/>
  <c r="T221"/>
  <c r="R222"/>
  <c r="R221"/>
  <c r="P222"/>
  <c r="P221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F134"/>
  <c r="E132"/>
  <c r="F91"/>
  <c r="E89"/>
  <c r="J26"/>
  <c r="E26"/>
  <c r="J137"/>
  <c r="J25"/>
  <c r="J23"/>
  <c r="E23"/>
  <c r="J93"/>
  <c r="J22"/>
  <c r="J20"/>
  <c r="E20"/>
  <c r="F94"/>
  <c r="J19"/>
  <c r="J17"/>
  <c r="E17"/>
  <c r="F93"/>
  <c r="J16"/>
  <c r="J14"/>
  <c r="J134"/>
  <c r="E7"/>
  <c r="E85"/>
  <c i="2" r="J39"/>
  <c r="J38"/>
  <c i="1" r="AY96"/>
  <c i="2" r="J37"/>
  <c i="1" r="AX96"/>
  <c i="2" r="BI601"/>
  <c r="BH601"/>
  <c r="BG601"/>
  <c r="BF601"/>
  <c r="T601"/>
  <c r="T600"/>
  <c r="R601"/>
  <c r="R600"/>
  <c r="P601"/>
  <c r="P600"/>
  <c r="BI598"/>
  <c r="BH598"/>
  <c r="BG598"/>
  <c r="BF598"/>
  <c r="T598"/>
  <c r="R598"/>
  <c r="P598"/>
  <c r="BI593"/>
  <c r="BH593"/>
  <c r="BG593"/>
  <c r="BF593"/>
  <c r="T593"/>
  <c r="R593"/>
  <c r="P593"/>
  <c r="BI590"/>
  <c r="BH590"/>
  <c r="BG590"/>
  <c r="BF590"/>
  <c r="T590"/>
  <c r="R590"/>
  <c r="P590"/>
  <c r="BI577"/>
  <c r="BH577"/>
  <c r="BG577"/>
  <c r="BF577"/>
  <c r="T577"/>
  <c r="R577"/>
  <c r="P577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0"/>
  <c r="BH500"/>
  <c r="BG500"/>
  <c r="BF500"/>
  <c r="T500"/>
  <c r="R500"/>
  <c r="P500"/>
  <c r="BI499"/>
  <c r="BH499"/>
  <c r="BG499"/>
  <c r="BF499"/>
  <c r="T499"/>
  <c r="R499"/>
  <c r="P499"/>
  <c r="BI493"/>
  <c r="BH493"/>
  <c r="BG493"/>
  <c r="BF493"/>
  <c r="T493"/>
  <c r="R493"/>
  <c r="P493"/>
  <c r="BI492"/>
  <c r="BH492"/>
  <c r="BG492"/>
  <c r="BF492"/>
  <c r="T492"/>
  <c r="R492"/>
  <c r="P492"/>
  <c r="BI486"/>
  <c r="BH486"/>
  <c r="BG486"/>
  <c r="BF486"/>
  <c r="T486"/>
  <c r="R486"/>
  <c r="P486"/>
  <c r="BI485"/>
  <c r="BH485"/>
  <c r="BG485"/>
  <c r="BF485"/>
  <c r="T485"/>
  <c r="R485"/>
  <c r="P485"/>
  <c r="BI482"/>
  <c r="BH482"/>
  <c r="BG482"/>
  <c r="BF482"/>
  <c r="T482"/>
  <c r="R482"/>
  <c r="P482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T361"/>
  <c r="R362"/>
  <c r="R361"/>
  <c r="P362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0"/>
  <c r="BH320"/>
  <c r="BG320"/>
  <c r="BF320"/>
  <c r="T320"/>
  <c r="R320"/>
  <c r="P320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8"/>
  <c r="BH308"/>
  <c r="BG308"/>
  <c r="BF308"/>
  <c r="T308"/>
  <c r="R308"/>
  <c r="P308"/>
  <c r="BI301"/>
  <c r="BH301"/>
  <c r="BG301"/>
  <c r="BF301"/>
  <c r="T301"/>
  <c r="R301"/>
  <c r="P301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0"/>
  <c r="BH280"/>
  <c r="BG280"/>
  <c r="BF280"/>
  <c r="T280"/>
  <c r="R280"/>
  <c r="P28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18"/>
  <c r="BH218"/>
  <c r="BG218"/>
  <c r="BF218"/>
  <c r="T218"/>
  <c r="R218"/>
  <c r="P218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J138"/>
  <c r="J137"/>
  <c r="F137"/>
  <c r="F135"/>
  <c r="E133"/>
  <c r="J94"/>
  <c r="J93"/>
  <c r="F93"/>
  <c r="F91"/>
  <c r="E89"/>
  <c r="J20"/>
  <c r="E20"/>
  <c r="F138"/>
  <c r="J19"/>
  <c r="J14"/>
  <c r="J91"/>
  <c r="E7"/>
  <c r="E85"/>
  <c i="1" r="L90"/>
  <c r="AM90"/>
  <c r="AM89"/>
  <c r="L89"/>
  <c r="AM87"/>
  <c r="L87"/>
  <c r="L85"/>
  <c r="L84"/>
  <c i="2" r="BK154"/>
  <c r="BK233"/>
  <c r="J360"/>
  <c r="J204"/>
  <c r="J413"/>
  <c i="3" r="BK244"/>
  <c r="BK214"/>
  <c r="J168"/>
  <c r="BK271"/>
  <c r="BK196"/>
  <c r="J156"/>
  <c r="BK293"/>
  <c r="J206"/>
  <c r="J180"/>
  <c r="J146"/>
  <c r="BK269"/>
  <c r="J248"/>
  <c r="BK281"/>
  <c r="BK246"/>
  <c r="J281"/>
  <c r="J213"/>
  <c r="J256"/>
  <c r="J239"/>
  <c r="BK179"/>
  <c i="4" r="J160"/>
  <c r="J154"/>
  <c r="J165"/>
  <c r="BK134"/>
  <c i="2" r="BK598"/>
  <c r="BK521"/>
  <c r="J377"/>
  <c r="J309"/>
  <c r="J527"/>
  <c r="BK503"/>
  <c r="J403"/>
  <c r="J355"/>
  <c r="J292"/>
  <c r="BK204"/>
  <c r="J572"/>
  <c r="BK519"/>
  <c r="J475"/>
  <c r="J457"/>
  <c r="BK331"/>
  <c r="BK286"/>
  <c r="J181"/>
  <c r="J598"/>
  <c r="J548"/>
  <c r="J492"/>
  <c r="BK443"/>
  <c r="BK419"/>
  <c r="BK365"/>
  <c r="BK254"/>
  <c r="BK572"/>
  <c r="BK537"/>
  <c r="J513"/>
  <c r="J499"/>
  <c r="BK570"/>
  <c r="J519"/>
  <c r="BK471"/>
  <c r="J397"/>
  <c r="J286"/>
  <c r="BK475"/>
  <c r="J409"/>
  <c r="BK288"/>
  <c r="BK150"/>
  <c r="J486"/>
  <c r="J381"/>
  <c r="J288"/>
  <c i="3" r="BK253"/>
  <c r="J178"/>
  <c r="BK146"/>
  <c r="BK237"/>
  <c r="BK206"/>
  <c r="BK170"/>
  <c r="J274"/>
  <c r="J265"/>
  <c r="J217"/>
  <c r="BK203"/>
  <c r="J184"/>
  <c r="BK149"/>
  <c r="BK294"/>
  <c r="BK209"/>
  <c r="BK147"/>
  <c r="BK280"/>
  <c r="J253"/>
  <c r="J242"/>
  <c r="J183"/>
  <c r="J151"/>
  <c r="BK232"/>
  <c r="J211"/>
  <c r="BK184"/>
  <c r="J257"/>
  <c r="BK229"/>
  <c r="BK190"/>
  <c r="BK155"/>
  <c r="BK263"/>
  <c r="BK222"/>
  <c r="BK205"/>
  <c r="J181"/>
  <c r="BK156"/>
  <c i="4" r="J163"/>
  <c r="BK162"/>
  <c r="BK147"/>
  <c r="BK159"/>
  <c r="BK154"/>
  <c r="BK139"/>
  <c r="J133"/>
  <c r="J131"/>
  <c r="BK138"/>
  <c r="J132"/>
  <c r="BK133"/>
  <c i="5" r="BK131"/>
  <c r="J139"/>
  <c r="J131"/>
  <c r="BK129"/>
  <c i="2" r="J593"/>
  <c r="BK533"/>
  <c r="BK369"/>
  <c r="BK144"/>
  <c r="J533"/>
  <c r="BK516"/>
  <c r="J443"/>
  <c r="BK377"/>
  <c r="BK312"/>
  <c r="BK207"/>
  <c r="J601"/>
  <c r="J554"/>
  <c r="BK500"/>
  <c r="J469"/>
  <c r="J320"/>
  <c r="BK231"/>
  <c r="J167"/>
  <c r="BK539"/>
  <c r="BK469"/>
  <c r="J434"/>
  <c r="BK342"/>
  <c r="BK590"/>
  <c r="BK556"/>
  <c r="BK535"/>
  <c r="J507"/>
  <c r="BK467"/>
  <c r="BK525"/>
  <c r="BK493"/>
  <c r="BK392"/>
  <c r="J183"/>
  <c r="J473"/>
  <c r="BK455"/>
  <c r="BK403"/>
  <c r="J262"/>
  <c r="BK492"/>
  <c r="BK477"/>
  <c r="BK447"/>
  <c r="J207"/>
  <c r="BK434"/>
  <c r="BK360"/>
  <c r="BK295"/>
  <c r="J254"/>
  <c r="BK167"/>
  <c r="BK197"/>
  <c r="BK347"/>
  <c r="BK290"/>
  <c i="3" r="J272"/>
  <c r="BK236"/>
  <c r="J157"/>
  <c r="J218"/>
  <c r="BK193"/>
  <c r="BK169"/>
  <c r="BK288"/>
  <c r="BK264"/>
  <c r="BK225"/>
  <c r="J207"/>
  <c r="J298"/>
  <c r="J238"/>
  <c r="J192"/>
  <c r="J165"/>
  <c r="BK285"/>
  <c r="BK265"/>
  <c r="J243"/>
  <c r="BK287"/>
  <c r="BK251"/>
  <c r="J283"/>
  <c r="J228"/>
  <c r="BK272"/>
  <c r="BK257"/>
  <c r="BK213"/>
  <c r="BK177"/>
  <c r="BK161"/>
  <c r="BK245"/>
  <c r="J231"/>
  <c r="J189"/>
  <c r="J167"/>
  <c r="J160"/>
  <c r="J222"/>
  <c r="J173"/>
  <c r="J164"/>
  <c r="J251"/>
  <c r="BK216"/>
  <c r="J204"/>
  <c r="J194"/>
  <c r="BK158"/>
  <c i="4" r="BK164"/>
  <c r="J151"/>
  <c r="J156"/>
  <c r="BK163"/>
  <c r="J136"/>
  <c r="BK142"/>
  <c r="BK143"/>
  <c i="5" r="BK145"/>
  <c r="J129"/>
  <c i="2" r="BK574"/>
  <c r="BK457"/>
  <c r="J229"/>
  <c r="BK518"/>
  <c r="J485"/>
  <c r="BK356"/>
  <c r="BK250"/>
  <c r="BK527"/>
  <c r="J453"/>
  <c r="BK315"/>
  <c r="J246"/>
  <c r="BK593"/>
  <c r="J509"/>
  <c r="BK438"/>
  <c r="BK381"/>
  <c r="BK308"/>
  <c r="J546"/>
  <c r="J523"/>
  <c r="BK482"/>
  <c r="J531"/>
  <c r="J481"/>
  <c r="J387"/>
  <c r="BK481"/>
  <c r="BK461"/>
  <c r="BK411"/>
  <c r="J385"/>
  <c r="J258"/>
  <c r="BK502"/>
  <c r="BK292"/>
  <c r="J201"/>
  <c r="J175"/>
  <c r="BK359"/>
  <c r="J231"/>
  <c r="BK372"/>
  <c r="J308"/>
  <c i="3" r="BK249"/>
  <c r="J177"/>
  <c r="J145"/>
  <c r="J215"/>
  <c r="BK256"/>
  <c r="J235"/>
  <c r="BK277"/>
  <c r="BK284"/>
  <c r="BK248"/>
  <c r="BK233"/>
  <c r="J172"/>
  <c r="J155"/>
  <c i="4" r="BK148"/>
  <c r="BK135"/>
  <c r="BK152"/>
  <c r="BK141"/>
  <c r="J149"/>
  <c r="J135"/>
  <c r="BK128"/>
  <c i="5" r="J133"/>
  <c r="BK141"/>
  <c r="BK135"/>
  <c i="2" r="J590"/>
  <c r="J516"/>
  <c r="BK417"/>
  <c r="BK362"/>
  <c r="J568"/>
  <c r="BK531"/>
  <c r="BK507"/>
  <c r="J419"/>
  <c r="BK345"/>
  <c r="BK258"/>
  <c r="BK179"/>
  <c r="J558"/>
  <c r="J467"/>
  <c r="J392"/>
  <c r="BK309"/>
  <c r="BK280"/>
  <c r="BK601"/>
  <c r="J550"/>
  <c r="BK499"/>
  <c r="BK449"/>
  <c r="J417"/>
  <c r="J345"/>
  <c r="BK147"/>
  <c r="BK554"/>
  <c r="BK473"/>
  <c r="J537"/>
  <c r="J503"/>
  <c r="J359"/>
  <c r="BK486"/>
  <c r="J471"/>
  <c r="J447"/>
  <c r="J407"/>
  <c r="BK326"/>
  <c r="BK158"/>
  <c r="J500"/>
  <c r="BK485"/>
  <c r="J461"/>
  <c r="J459"/>
  <c r="J315"/>
  <c r="BK175"/>
  <c r="BK409"/>
  <c r="BK387"/>
  <c r="BK320"/>
  <c r="J266"/>
  <c r="BK212"/>
  <c r="J197"/>
  <c r="BK185"/>
  <c r="BK425"/>
  <c r="BK201"/>
  <c r="J250"/>
  <c i="3" r="J293"/>
  <c r="J245"/>
  <c r="BK188"/>
  <c r="BK240"/>
  <c r="BK166"/>
  <c r="J267"/>
  <c r="BK259"/>
  <c r="J216"/>
  <c r="J188"/>
  <c r="J299"/>
  <c r="J285"/>
  <c r="J197"/>
  <c r="BK181"/>
  <c r="J294"/>
  <c r="J240"/>
  <c r="J262"/>
  <c r="BK167"/>
  <c r="J230"/>
  <c r="BK207"/>
  <c r="BK183"/>
  <c r="BK162"/>
  <c i="4" r="J167"/>
  <c r="BK155"/>
  <c r="BK129"/>
  <c r="BK137"/>
  <c r="BK146"/>
  <c r="BK156"/>
  <c r="BK132"/>
  <c r="J148"/>
  <c r="J140"/>
  <c r="J129"/>
  <c r="J130"/>
  <c i="5" r="BK143"/>
  <c r="J143"/>
  <c i="2" r="J539"/>
  <c r="BK459"/>
  <c r="J280"/>
  <c r="BK558"/>
  <c r="BK523"/>
  <c r="BK301"/>
  <c r="BK568"/>
  <c r="J525"/>
  <c r="BK509"/>
  <c r="J493"/>
  <c r="BK548"/>
  <c r="J518"/>
  <c r="J465"/>
  <c r="BK357"/>
  <c r="BK413"/>
  <c r="BK399"/>
  <c r="BK162"/>
  <c i="1" r="AS95"/>
  <c i="2" r="J372"/>
  <c r="J218"/>
  <c r="J158"/>
  <c r="J411"/>
  <c r="J399"/>
  <c r="BK385"/>
  <c r="BK355"/>
  <c r="BK218"/>
  <c r="BK181"/>
  <c r="J336"/>
  <c r="J193"/>
  <c r="J326"/>
  <c r="BK397"/>
  <c i="3" r="J255"/>
  <c r="BK189"/>
  <c r="J161"/>
  <c r="J147"/>
  <c r="BK276"/>
  <c r="BK234"/>
  <c r="BK192"/>
  <c r="J296"/>
  <c r="J284"/>
  <c r="J263"/>
  <c r="J232"/>
  <c r="BK208"/>
  <c r="BK197"/>
  <c r="BK159"/>
  <c r="BK298"/>
  <c r="J291"/>
  <c r="J277"/>
  <c r="BK194"/>
  <c r="J191"/>
  <c r="BK175"/>
  <c r="BK144"/>
  <c r="BK278"/>
  <c r="J261"/>
  <c r="BK242"/>
  <c r="BK228"/>
  <c r="BK247"/>
  <c r="BK270"/>
  <c r="J220"/>
  <c r="BK279"/>
  <c r="J268"/>
  <c r="J244"/>
  <c r="J236"/>
  <c r="J186"/>
  <c r="BK173"/>
  <c r="J159"/>
  <c r="J143"/>
  <c r="BK238"/>
  <c r="BK220"/>
  <c r="BK204"/>
  <c r="BK186"/>
  <c r="BK165"/>
  <c r="J154"/>
  <c r="J237"/>
  <c r="J193"/>
  <c r="BK182"/>
  <c r="J144"/>
  <c r="J233"/>
  <c r="J208"/>
  <c r="BK198"/>
  <c r="J174"/>
  <c r="BK164"/>
  <c i="4" r="BK165"/>
  <c r="BK160"/>
  <c r="J146"/>
  <c r="J164"/>
  <c r="BK158"/>
  <c r="J158"/>
  <c r="BK145"/>
  <c r="J134"/>
  <c r="BK131"/>
  <c i="5" r="BK137"/>
  <c i="2" r="J449"/>
  <c r="BK421"/>
  <c r="BK407"/>
  <c r="J356"/>
  <c r="J290"/>
  <c r="J212"/>
  <c r="J190"/>
  <c r="J430"/>
  <c r="J295"/>
  <c r="BK190"/>
  <c r="BK244"/>
  <c r="J147"/>
  <c i="3" r="J269"/>
  <c r="BK202"/>
  <c r="BK286"/>
  <c r="BK235"/>
  <c r="BK199"/>
  <c r="BK174"/>
  <c r="BK291"/>
  <c r="J276"/>
  <c r="J200"/>
  <c r="BK296"/>
  <c r="J278"/>
  <c r="BK178"/>
  <c r="BK295"/>
  <c r="BK267"/>
  <c r="J288"/>
  <c r="BK258"/>
  <c r="BK239"/>
  <c r="J234"/>
  <c r="J270"/>
  <c r="BK255"/>
  <c r="J229"/>
  <c r="BK180"/>
  <c r="J158"/>
  <c i="4" r="J159"/>
  <c r="J157"/>
  <c r="BK167"/>
  <c r="J155"/>
  <c r="BK153"/>
  <c r="J138"/>
  <c r="J142"/>
  <c r="J139"/>
  <c r="J141"/>
  <c r="BK130"/>
  <c i="5" r="J141"/>
  <c r="BK139"/>
  <c r="BK133"/>
  <c r="J135"/>
  <c i="2" r="J570"/>
  <c r="BK505"/>
  <c r="BK266"/>
  <c r="J535"/>
  <c r="J511"/>
  <c r="J425"/>
  <c r="J347"/>
  <c r="J244"/>
  <c r="J574"/>
  <c r="BK511"/>
  <c r="BK415"/>
  <c r="J301"/>
  <c r="J179"/>
  <c r="BK577"/>
  <c r="J515"/>
  <c r="J455"/>
  <c r="J421"/>
  <c r="J369"/>
  <c r="BK336"/>
  <c r="J233"/>
  <c r="J505"/>
  <c r="J577"/>
  <c r="J521"/>
  <c r="J477"/>
  <c r="J438"/>
  <c r="J162"/>
  <c r="BK465"/>
  <c r="J357"/>
  <c r="J185"/>
  <c r="J144"/>
  <c i="3" r="BK289"/>
  <c r="J203"/>
  <c r="J162"/>
  <c r="J280"/>
  <c r="J198"/>
  <c r="J171"/>
  <c r="J289"/>
  <c r="BK266"/>
  <c r="BK218"/>
  <c r="J205"/>
  <c r="J179"/>
  <c r="BK151"/>
  <c r="J295"/>
  <c r="J212"/>
  <c r="J190"/>
  <c r="BK283"/>
  <c r="J258"/>
  <c r="J247"/>
  <c r="J225"/>
  <c r="BK254"/>
  <c r="J286"/>
  <c r="BK211"/>
  <c r="BK261"/>
  <c r="J259"/>
  <c r="BK187"/>
  <c r="BK176"/>
  <c r="J275"/>
  <c r="BK230"/>
  <c r="J187"/>
  <c r="J254"/>
  <c r="BK215"/>
  <c r="BK172"/>
  <c r="J166"/>
  <c r="J264"/>
  <c r="J227"/>
  <c r="J196"/>
  <c r="BK171"/>
  <c r="BK145"/>
  <c i="4" r="BK149"/>
  <c r="BK140"/>
  <c r="J147"/>
  <c r="BK136"/>
  <c r="J145"/>
  <c i="5" r="J145"/>
  <c r="J137"/>
  <c i="2" r="BK546"/>
  <c r="BK513"/>
  <c r="J365"/>
  <c r="BK552"/>
  <c r="BK515"/>
  <c r="J482"/>
  <c r="J342"/>
  <c r="J154"/>
  <c r="BK550"/>
  <c r="BK430"/>
  <c r="J556"/>
  <c r="BK453"/>
  <c r="J415"/>
  <c r="BK246"/>
  <c r="J552"/>
  <c r="J502"/>
  <c r="J312"/>
  <c r="BK262"/>
  <c r="BK229"/>
  <c r="BK193"/>
  <c r="J150"/>
  <c r="J331"/>
  <c r="BK183"/>
  <c r="J362"/>
  <c i="3" r="BK274"/>
  <c r="BK250"/>
  <c r="BK160"/>
  <c r="J241"/>
  <c r="BK200"/>
  <c r="J175"/>
  <c r="BK143"/>
  <c r="BK268"/>
  <c r="BK262"/>
  <c r="J214"/>
  <c r="BK195"/>
  <c r="BK299"/>
  <c r="J287"/>
  <c r="J149"/>
  <c r="J266"/>
  <c r="J250"/>
  <c r="J279"/>
  <c r="BK243"/>
  <c r="J246"/>
  <c r="BK212"/>
  <c r="BK275"/>
  <c r="BK260"/>
  <c r="J260"/>
  <c r="BK241"/>
  <c r="J202"/>
  <c r="J182"/>
  <c r="J163"/>
  <c r="BK157"/>
  <c r="J271"/>
  <c r="BK217"/>
  <c r="J199"/>
  <c r="BK168"/>
  <c r="BK163"/>
  <c r="J249"/>
  <c r="BK227"/>
  <c r="BK191"/>
  <c r="J176"/>
  <c r="J169"/>
  <c r="BK231"/>
  <c r="J209"/>
  <c r="J195"/>
  <c r="J170"/>
  <c r="BK154"/>
  <c i="4" r="J162"/>
  <c r="J161"/>
  <c r="J152"/>
  <c r="BK161"/>
  <c r="J143"/>
  <c r="BK157"/>
  <c r="BK151"/>
  <c r="J137"/>
  <c r="J153"/>
  <c r="J128"/>
  <c i="5" l="1" r="P127"/>
  <c r="P126"/>
  <c i="1" r="AU99"/>
  <c i="2" r="BK143"/>
  <c r="J143"/>
  <c r="J100"/>
  <c r="BK189"/>
  <c r="J189"/>
  <c r="J102"/>
  <c r="R189"/>
  <c r="BK364"/>
  <c r="J364"/>
  <c r="J108"/>
  <c r="BK456"/>
  <c r="J456"/>
  <c r="J112"/>
  <c r="P520"/>
  <c r="T555"/>
  <c i="3" r="BK153"/>
  <c r="P201"/>
  <c r="R226"/>
  <c r="P273"/>
  <c r="BK297"/>
  <c r="J297"/>
  <c r="J118"/>
  <c i="2" r="P211"/>
  <c r="P354"/>
  <c r="BK398"/>
  <c r="J398"/>
  <c r="J109"/>
  <c r="T420"/>
  <c r="BK532"/>
  <c r="J532"/>
  <c r="J115"/>
  <c r="P576"/>
  <c i="3" r="BK185"/>
  <c r="J185"/>
  <c r="J105"/>
  <c r="BK210"/>
  <c r="J210"/>
  <c r="J107"/>
  <c r="R252"/>
  <c r="BK292"/>
  <c r="J292"/>
  <c r="J117"/>
  <c i="2" r="P166"/>
  <c r="P294"/>
  <c r="P408"/>
  <c i="3" r="R185"/>
  <c r="T226"/>
  <c r="R282"/>
  <c r="P297"/>
  <c i="2" r="R211"/>
  <c r="BK354"/>
  <c r="J354"/>
  <c r="J105"/>
  <c r="T398"/>
  <c r="R420"/>
  <c r="BK520"/>
  <c r="J520"/>
  <c r="J114"/>
  <c r="R555"/>
  <c r="T571"/>
  <c i="3" r="T142"/>
  <c r="P185"/>
  <c r="T273"/>
  <c i="2" r="T143"/>
  <c r="P189"/>
  <c r="T189"/>
  <c r="P364"/>
  <c r="R456"/>
  <c r="P532"/>
  <c r="BK571"/>
  <c r="J571"/>
  <c r="J117"/>
  <c i="3" r="P153"/>
  <c r="R210"/>
  <c i="4" r="T127"/>
  <c r="P144"/>
  <c r="R144"/>
  <c i="2" r="BK166"/>
  <c r="J166"/>
  <c r="J101"/>
  <c r="BK294"/>
  <c r="J294"/>
  <c r="J104"/>
  <c r="T354"/>
  <c r="P398"/>
  <c r="R408"/>
  <c r="T408"/>
  <c r="P508"/>
  <c r="R532"/>
  <c r="T576"/>
  <c i="3" r="P142"/>
  <c r="T185"/>
  <c r="T210"/>
  <c r="T252"/>
  <c r="T282"/>
  <c r="P292"/>
  <c r="R297"/>
  <c i="4" r="R127"/>
  <c r="BK144"/>
  <c r="J144"/>
  <c r="J101"/>
  <c r="T144"/>
  <c i="2" r="T211"/>
  <c r="R354"/>
  <c r="R398"/>
  <c r="P420"/>
  <c r="T508"/>
  <c r="P555"/>
  <c r="R571"/>
  <c i="3" r="BK142"/>
  <c r="J142"/>
  <c r="J100"/>
  <c r="BK201"/>
  <c r="J201"/>
  <c r="J106"/>
  <c r="BK226"/>
  <c r="J226"/>
  <c r="J112"/>
  <c r="BK273"/>
  <c r="J273"/>
  <c r="J114"/>
  <c r="T297"/>
  <c i="4" r="BK127"/>
  <c r="R150"/>
  <c i="2" r="BK211"/>
  <c r="J211"/>
  <c r="J103"/>
  <c r="R364"/>
  <c r="T456"/>
  <c r="T520"/>
  <c r="BK576"/>
  <c r="J576"/>
  <c r="J118"/>
  <c i="3" r="R153"/>
  <c r="R152"/>
  <c r="R201"/>
  <c r="P226"/>
  <c r="R273"/>
  <c r="R292"/>
  <c i="4" r="P127"/>
  <c r="BK150"/>
  <c r="J150"/>
  <c r="J102"/>
  <c i="2" r="R143"/>
  <c r="R166"/>
  <c r="R294"/>
  <c r="T364"/>
  <c r="T363"/>
  <c r="P456"/>
  <c r="R508"/>
  <c r="T532"/>
  <c r="R576"/>
  <c i="3" r="T153"/>
  <c r="T152"/>
  <c r="P210"/>
  <c r="P252"/>
  <c r="BK282"/>
  <c r="J282"/>
  <c r="J115"/>
  <c r="T292"/>
  <c i="2" r="P143"/>
  <c r="P142"/>
  <c r="T166"/>
  <c r="T294"/>
  <c r="BK408"/>
  <c r="J408"/>
  <c r="J110"/>
  <c r="BK420"/>
  <c r="J420"/>
  <c r="J111"/>
  <c r="BK508"/>
  <c r="J508"/>
  <c r="J113"/>
  <c r="R520"/>
  <c r="BK555"/>
  <c r="J555"/>
  <c r="J116"/>
  <c r="P571"/>
  <c i="3" r="T201"/>
  <c r="BK252"/>
  <c r="J252"/>
  <c r="J113"/>
  <c r="P282"/>
  <c i="4" r="P150"/>
  <c i="3" r="R142"/>
  <c i="4" r="T150"/>
  <c i="2" r="BK600"/>
  <c r="J600"/>
  <c r="J119"/>
  <c i="3" r="BK219"/>
  <c r="J219"/>
  <c r="J108"/>
  <c r="BK290"/>
  <c r="J290"/>
  <c r="J116"/>
  <c r="BK224"/>
  <c r="J224"/>
  <c r="J111"/>
  <c r="BK148"/>
  <c r="J148"/>
  <c r="J101"/>
  <c i="4" r="BK166"/>
  <c r="J166"/>
  <c r="J103"/>
  <c i="5" r="BK128"/>
  <c r="J128"/>
  <c r="J98"/>
  <c i="3" r="BK221"/>
  <c r="J221"/>
  <c r="J109"/>
  <c i="5" r="BK136"/>
  <c r="J136"/>
  <c r="J102"/>
  <c r="BK140"/>
  <c r="J140"/>
  <c r="J104"/>
  <c i="2" r="BK361"/>
  <c r="J361"/>
  <c r="J106"/>
  <c i="5" r="BK130"/>
  <c r="J130"/>
  <c r="J99"/>
  <c r="BK132"/>
  <c r="J132"/>
  <c r="J100"/>
  <c r="BK134"/>
  <c r="J134"/>
  <c r="J101"/>
  <c r="BK144"/>
  <c r="J144"/>
  <c r="J106"/>
  <c i="3" r="BK150"/>
  <c r="J150"/>
  <c r="J102"/>
  <c i="5" r="BK138"/>
  <c r="J138"/>
  <c r="J103"/>
  <c r="BK142"/>
  <c r="J142"/>
  <c r="J105"/>
  <c i="4" r="J127"/>
  <c r="J100"/>
  <c i="5" r="F123"/>
  <c r="E116"/>
  <c r="BE129"/>
  <c r="BE139"/>
  <c r="BE145"/>
  <c r="J120"/>
  <c r="BE143"/>
  <c r="BE131"/>
  <c r="BE135"/>
  <c r="BE137"/>
  <c r="BE133"/>
  <c r="BE141"/>
  <c i="4" r="F93"/>
  <c r="E113"/>
  <c r="J121"/>
  <c r="BE128"/>
  <c r="J91"/>
  <c r="BE133"/>
  <c r="BE136"/>
  <c r="BE140"/>
  <c r="BE143"/>
  <c r="BE146"/>
  <c r="J94"/>
  <c r="F122"/>
  <c r="BE132"/>
  <c r="BE134"/>
  <c r="BE137"/>
  <c r="BE149"/>
  <c r="BE141"/>
  <c r="BE142"/>
  <c r="BE154"/>
  <c i="3" r="J153"/>
  <c r="J104"/>
  <c i="4" r="BE129"/>
  <c r="BE135"/>
  <c r="BE138"/>
  <c r="BE155"/>
  <c r="BE158"/>
  <c r="BE160"/>
  <c r="BE130"/>
  <c r="BE131"/>
  <c r="BE139"/>
  <c r="BE145"/>
  <c r="BE152"/>
  <c r="BE156"/>
  <c r="BE162"/>
  <c r="BE163"/>
  <c r="BE164"/>
  <c i="3" r="BK223"/>
  <c r="J223"/>
  <c r="J110"/>
  <c i="4" r="BE159"/>
  <c r="BE161"/>
  <c r="BE147"/>
  <c r="BE148"/>
  <c r="BE151"/>
  <c r="BE153"/>
  <c r="BE157"/>
  <c r="BE165"/>
  <c r="BE167"/>
  <c i="2" r="BK142"/>
  <c i="3" r="E128"/>
  <c r="F137"/>
  <c r="BE143"/>
  <c r="BE146"/>
  <c r="BE147"/>
  <c r="BE151"/>
  <c r="BE161"/>
  <c r="BE177"/>
  <c r="BE179"/>
  <c r="BE218"/>
  <c r="BE256"/>
  <c r="BE257"/>
  <c r="BE261"/>
  <c r="J94"/>
  <c r="J136"/>
  <c r="BE149"/>
  <c r="BE157"/>
  <c r="BE160"/>
  <c r="BE162"/>
  <c r="BE163"/>
  <c r="BE166"/>
  <c r="BE171"/>
  <c r="BE181"/>
  <c r="BE187"/>
  <c r="BE189"/>
  <c r="BE195"/>
  <c r="BE212"/>
  <c r="BE214"/>
  <c r="BE238"/>
  <c r="BE239"/>
  <c r="BE247"/>
  <c r="BE250"/>
  <c r="BE255"/>
  <c r="BE155"/>
  <c r="BE164"/>
  <c r="BE178"/>
  <c r="BE183"/>
  <c r="BE197"/>
  <c r="BE198"/>
  <c r="BE203"/>
  <c r="BE215"/>
  <c r="BE233"/>
  <c r="BE234"/>
  <c r="BE241"/>
  <c r="BE242"/>
  <c r="BE243"/>
  <c r="BE248"/>
  <c i="2" r="BK363"/>
  <c r="J363"/>
  <c r="J107"/>
  <c i="3" r="J91"/>
  <c r="F136"/>
  <c r="BE144"/>
  <c r="BE154"/>
  <c r="BE158"/>
  <c r="BE172"/>
  <c r="BE175"/>
  <c r="BE204"/>
  <c r="BE206"/>
  <c r="BE207"/>
  <c r="BE235"/>
  <c r="BE262"/>
  <c r="BE264"/>
  <c r="BE277"/>
  <c r="BE245"/>
  <c r="BE251"/>
  <c r="BE274"/>
  <c r="BE217"/>
  <c r="BE222"/>
  <c r="BE232"/>
  <c r="BE249"/>
  <c r="BE269"/>
  <c r="BE278"/>
  <c r="BE244"/>
  <c r="BE253"/>
  <c r="BE271"/>
  <c r="BE280"/>
  <c r="BE285"/>
  <c r="BE227"/>
  <c r="BE229"/>
  <c r="BE237"/>
  <c r="BE254"/>
  <c r="BE259"/>
  <c r="BE260"/>
  <c r="BE263"/>
  <c r="BE267"/>
  <c r="BE270"/>
  <c r="BE279"/>
  <c r="BE287"/>
  <c r="BE289"/>
  <c r="BE145"/>
  <c r="BE165"/>
  <c r="BE169"/>
  <c r="BE170"/>
  <c r="BE173"/>
  <c r="BE188"/>
  <c r="BE191"/>
  <c r="BE192"/>
  <c r="BE196"/>
  <c r="BE200"/>
  <c r="BE205"/>
  <c r="BE208"/>
  <c r="BE246"/>
  <c r="BE276"/>
  <c r="BE286"/>
  <c r="BE298"/>
  <c r="BE299"/>
  <c r="BE168"/>
  <c r="BE180"/>
  <c r="BE190"/>
  <c r="BE194"/>
  <c r="BE202"/>
  <c r="BE228"/>
  <c r="BE258"/>
  <c r="BE265"/>
  <c r="BE266"/>
  <c r="BE272"/>
  <c r="BE293"/>
  <c r="BE294"/>
  <c r="BE167"/>
  <c r="BE211"/>
  <c r="BE213"/>
  <c r="BE231"/>
  <c r="BE236"/>
  <c r="BE275"/>
  <c r="BE281"/>
  <c r="BE283"/>
  <c r="BE284"/>
  <c r="BE295"/>
  <c r="BE296"/>
  <c r="BE156"/>
  <c r="BE159"/>
  <c r="BE174"/>
  <c r="BE176"/>
  <c r="BE182"/>
  <c r="BE184"/>
  <c r="BE186"/>
  <c r="BE193"/>
  <c r="BE199"/>
  <c r="BE209"/>
  <c r="BE216"/>
  <c r="BE220"/>
  <c r="BE225"/>
  <c r="BE230"/>
  <c r="BE240"/>
  <c r="BE268"/>
  <c r="BE288"/>
  <c r="BE291"/>
  <c i="2" r="BE154"/>
  <c r="E129"/>
  <c r="BE150"/>
  <c r="BE175"/>
  <c r="BE229"/>
  <c r="BE254"/>
  <c r="BE258"/>
  <c r="BE315"/>
  <c r="BE355"/>
  <c r="BE359"/>
  <c r="BE360"/>
  <c r="BE362"/>
  <c r="BE365"/>
  <c r="BE392"/>
  <c r="BE181"/>
  <c r="BE190"/>
  <c r="BE193"/>
  <c r="BE292"/>
  <c r="BE309"/>
  <c r="F94"/>
  <c r="BE197"/>
  <c r="BE201"/>
  <c r="BE204"/>
  <c r="BE207"/>
  <c r="BE244"/>
  <c r="BE280"/>
  <c r="BE336"/>
  <c r="BE345"/>
  <c r="BE369"/>
  <c r="BE286"/>
  <c r="BE308"/>
  <c r="BE342"/>
  <c r="BE347"/>
  <c r="BE455"/>
  <c r="BE473"/>
  <c r="BE475"/>
  <c r="BE144"/>
  <c r="BE233"/>
  <c r="BE301"/>
  <c r="BE312"/>
  <c r="BE320"/>
  <c r="BE372"/>
  <c r="BE381"/>
  <c r="BE415"/>
  <c r="BE443"/>
  <c r="BE447"/>
  <c r="BE453"/>
  <c r="BE457"/>
  <c r="BE465"/>
  <c r="BE467"/>
  <c r="BE471"/>
  <c r="BE477"/>
  <c r="BE493"/>
  <c r="BE503"/>
  <c r="BE505"/>
  <c r="BE513"/>
  <c r="BE147"/>
  <c r="BE179"/>
  <c r="BE250"/>
  <c r="BE266"/>
  <c r="BE288"/>
  <c r="BE331"/>
  <c r="BE356"/>
  <c r="BE377"/>
  <c r="BE409"/>
  <c r="BE438"/>
  <c r="BE449"/>
  <c r="BE461"/>
  <c r="BE469"/>
  <c r="BE500"/>
  <c r="BE507"/>
  <c r="BE511"/>
  <c r="BE521"/>
  <c r="BE523"/>
  <c r="BE539"/>
  <c r="BE546"/>
  <c r="BE550"/>
  <c r="BE552"/>
  <c r="BE519"/>
  <c r="BE531"/>
  <c r="BE533"/>
  <c r="BE554"/>
  <c r="BE558"/>
  <c r="BE574"/>
  <c r="BE577"/>
  <c r="J135"/>
  <c r="BE162"/>
  <c r="BE357"/>
  <c r="BE403"/>
  <c r="BE411"/>
  <c r="BE425"/>
  <c r="BE430"/>
  <c r="BE481"/>
  <c r="BE601"/>
  <c r="BE158"/>
  <c r="BE185"/>
  <c r="BE290"/>
  <c r="BE295"/>
  <c r="BE417"/>
  <c r="BE419"/>
  <c r="BE434"/>
  <c r="BE459"/>
  <c r="BE482"/>
  <c r="BE485"/>
  <c r="BE486"/>
  <c r="BE492"/>
  <c r="BE499"/>
  <c r="BE509"/>
  <c r="BE518"/>
  <c r="BE535"/>
  <c r="BE548"/>
  <c r="BE590"/>
  <c r="BE593"/>
  <c r="BE598"/>
  <c r="BE167"/>
  <c r="BE212"/>
  <c r="BE218"/>
  <c r="BE231"/>
  <c r="BE326"/>
  <c r="BE385"/>
  <c r="BE387"/>
  <c r="BE397"/>
  <c r="BE407"/>
  <c r="BE413"/>
  <c r="BE502"/>
  <c r="BE515"/>
  <c r="BE516"/>
  <c r="BE525"/>
  <c r="BE527"/>
  <c r="BE537"/>
  <c r="BE556"/>
  <c r="BE183"/>
  <c r="BE246"/>
  <c r="BE262"/>
  <c r="BE399"/>
  <c r="BE421"/>
  <c r="BE568"/>
  <c r="BE570"/>
  <c r="BE572"/>
  <c r="F36"/>
  <c i="1" r="BA96"/>
  <c i="3" r="F39"/>
  <c i="1" r="BD97"/>
  <c i="5" r="F37"/>
  <c i="1" r="BD99"/>
  <c i="5" r="F36"/>
  <c i="1" r="BC99"/>
  <c r="AS94"/>
  <c i="3" r="F38"/>
  <c i="1" r="BC97"/>
  <c i="5" r="F35"/>
  <c i="1" r="BB99"/>
  <c i="2" r="J36"/>
  <c i="1" r="AW96"/>
  <c i="2" r="F38"/>
  <c i="1" r="BC96"/>
  <c i="2" r="F37"/>
  <c i="1" r="BB96"/>
  <c i="3" r="J36"/>
  <c i="1" r="AW97"/>
  <c i="5" r="F34"/>
  <c i="1" r="BA99"/>
  <c i="4" r="J36"/>
  <c i="1" r="AW98"/>
  <c i="4" r="F36"/>
  <c i="1" r="BA98"/>
  <c i="4" r="F38"/>
  <c i="1" r="BC98"/>
  <c i="4" r="F39"/>
  <c i="1" r="BD98"/>
  <c i="3" r="F36"/>
  <c i="1" r="BA97"/>
  <c i="5" r="J34"/>
  <c i="1" r="AW99"/>
  <c i="3" r="F37"/>
  <c i="1" r="BB97"/>
  <c i="4" r="F37"/>
  <c i="1" r="BB98"/>
  <c i="2" r="F39"/>
  <c i="1" r="BD96"/>
  <c i="3" l="1" r="T223"/>
  <c r="T141"/>
  <c r="T140"/>
  <c r="R223"/>
  <c r="R141"/>
  <c r="R140"/>
  <c r="P223"/>
  <c i="4" r="T126"/>
  <c r="T125"/>
  <c i="2" r="R363"/>
  <c r="T142"/>
  <c r="T141"/>
  <c i="3" r="P152"/>
  <c r="P141"/>
  <c r="P140"/>
  <c i="1" r="AU97"/>
  <c i="2" r="R142"/>
  <c r="R141"/>
  <c i="4" r="BK126"/>
  <c r="J126"/>
  <c r="J99"/>
  <c r="R126"/>
  <c r="R125"/>
  <c r="P126"/>
  <c r="P125"/>
  <c i="1" r="AU98"/>
  <c i="2" r="P363"/>
  <c r="P141"/>
  <c i="1" r="AU96"/>
  <c i="3" r="BK152"/>
  <c r="J152"/>
  <c r="J103"/>
  <c i="5" r="BK127"/>
  <c r="BK126"/>
  <c r="J126"/>
  <c r="J96"/>
  <c i="3" r="BK141"/>
  <c r="J141"/>
  <c r="J99"/>
  <c i="2" r="BK141"/>
  <c r="J141"/>
  <c r="J98"/>
  <c r="J142"/>
  <c r="J99"/>
  <c r="J35"/>
  <c i="1" r="AV96"/>
  <c r="AT96"/>
  <c i="3" r="F35"/>
  <c i="1" r="AZ97"/>
  <c i="3" r="J35"/>
  <c i="1" r="AV97"/>
  <c r="AT97"/>
  <c i="4" r="J35"/>
  <c i="1" r="AV98"/>
  <c r="AT98"/>
  <c r="BB95"/>
  <c i="4" r="F35"/>
  <c i="1" r="AZ98"/>
  <c i="2" r="F35"/>
  <c i="1" r="AZ96"/>
  <c r="BA95"/>
  <c r="AW95"/>
  <c r="BD95"/>
  <c r="BC95"/>
  <c i="5" r="F33"/>
  <c i="1" r="AZ99"/>
  <c i="5" r="J33"/>
  <c i="1" r="AV99"/>
  <c r="AT99"/>
  <c i="4" l="1" r="BK125"/>
  <c r="J125"/>
  <c i="5" r="J127"/>
  <c r="J97"/>
  <c i="3" r="BK140"/>
  <c r="J140"/>
  <c i="1" r="BB94"/>
  <c r="W31"/>
  <c r="BD94"/>
  <c r="W33"/>
  <c r="BC94"/>
  <c r="AY94"/>
  <c i="4" r="J32"/>
  <c i="1" r="AG98"/>
  <c r="AU95"/>
  <c r="AU94"/>
  <c i="2" r="J32"/>
  <c i="1" r="AG96"/>
  <c r="AZ95"/>
  <c r="AV95"/>
  <c r="AT95"/>
  <c i="5" r="J30"/>
  <c i="1" r="AG99"/>
  <c i="3" r="J32"/>
  <c i="1" r="AG97"/>
  <c r="AN97"/>
  <c r="AX95"/>
  <c r="BA94"/>
  <c r="AW94"/>
  <c r="AK30"/>
  <c r="AY95"/>
  <c i="4" l="1" r="J41"/>
  <c i="5" r="J39"/>
  <c i="4" r="J98"/>
  <c i="3" r="J41"/>
  <c r="J98"/>
  <c i="2" r="J41"/>
  <c i="1" r="AN96"/>
  <c r="AN98"/>
  <c r="AN99"/>
  <c r="W32"/>
  <c r="AX94"/>
  <c r="AG95"/>
  <c r="AG94"/>
  <c r="AK26"/>
  <c r="AZ94"/>
  <c r="AV94"/>
  <c r="AK29"/>
  <c r="AK35"/>
  <c r="W30"/>
  <c l="1"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<sst xmlns="http://schemas.openxmlformats.org/spreadsheetml/2006/main">
  <si>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</si>
  <si>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</si>
  <si>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</si>
  <si>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</si>
  <si>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{2ab9e3c9-cfc8-4032-8b09-1ebb2834642a}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</si>
  <si>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</si>
  <si>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</si>
  <si>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</si>
  <si>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</si>
  <si>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</si>
  <si>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</si>
  <si>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</si>
  <si>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</si>
  <si>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</si>
  <si>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</si>
  <si>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Projektis29822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</si>
  <si>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</si>
  <si>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</si>
  <si>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SPOŠ D. K. n.L., budova H - 1.etapa - 2.část</t>
  </si>
  <si>
    <t>KSO:</t>
  </si>
  <si>
    <t>CC-CZ:</t>
  </si>
  <si>
    <t>Místo:</t>
  </si>
  <si>
    <t>Dvůr Králové nad Labem</t>
  </si>
  <si>
    <t>Datum:</t>
  </si>
  <si>
    <t>11. 1. 2024</t>
  </si>
  <si>
    <t>Zadavatel:</t>
  </si>
  <si>
    <t>IČ:</t>
  </si>
  <si>
    <t>SPOŠ Dvůr Králové, Elišky Krásnohorské 2069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</si>
  <si>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</si>
  <si>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</si>
  <si>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</si>
  <si>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</si>
  <si>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</si>
  <si>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</si>
  <si>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</si>
  <si>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</si>
  <si>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</si>
  <si>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</si>
  <si>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</si>
  <si>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</si>
  <si>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</si>
  <si>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</si>
  <si>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</si>
  <si>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</si>
  <si>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</si>
  <si>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</si>
  <si>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</si>
  <si>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</si>
  <si>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</si>
  <si>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</si>
  <si>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</si>
  <si>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</si>
  <si>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</si>
  <si>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</si>
  <si>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</si>
  <si>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</si>
  <si>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</si>
  <si>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</si>
  <si>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</si>
  <si>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</si>
  <si>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</si>
  <si>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</si>
  <si>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</si>
  <si>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</si>
  <si>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</si>
  <si>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</si>
  <si>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</si>
  <si>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</si>
  <si>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</si>
  <si>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</si>
  <si>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</si>
  <si>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</si>
  <si>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</si>
  <si>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</si>
  <si>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</si>
  <si>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</si>
  <si>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</si>
  <si>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</si>
  <si>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</si>
  <si>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</si>
  <si>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</si>
  <si>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</t>
  </si>
  <si>
    <t>2. část</t>
  </si>
  <si>
    <t>STA</t>
  </si>
  <si>
    <t>{3a7e17bf-a18f-415b-8805-dd88374d99c8}</t>
  </si>
  <si>
    <t>/</t>
  </si>
  <si>
    <t>a</t>
  </si>
  <si>
    <t>Stavební část</t>
  </si>
  <si>
    <t>Soupis</t>
  </si>
  <si>
    <t>{f9aabd96-d58a-4fa2-b0b1-133bf4bba397}</t>
  </si>
  <si>
    <t>b</t>
  </si>
  <si>
    <t>Elektroinstalace</t>
  </si>
  <si>
    <t>{66bf3eab-cfe9-40f7-a0af-2a712be74335}</t>
  </si>
  <si>
    <t>c</t>
  </si>
  <si>
    <t>Vytápění</t>
  </si>
  <si>
    <t>{892b1bf5-d418-4603-b7f1-291f62ebe27e}</t>
  </si>
  <si>
    <t>4</t>
  </si>
  <si>
    <t>Vedlejší náklady</t>
  </si>
  <si>
    <t>{aaf3f978-0e36-43f8-91b1-4992bd2e457b}</t>
  </si>
  <si>
    <t>fig1</t>
  </si>
  <si>
    <t>hloubení jámy pro výtah</t>
  </si>
  <si>
    <t>8,447</t>
  </si>
  <si>
    <t>fig11</t>
  </si>
  <si>
    <t>sanační omítka vnitřních stěn</t>
  </si>
  <si>
    <t>244,31</t>
  </si>
  <si>
    <t>KRYCÍ LIST SOUPISU PRACÍ</t>
  </si>
  <si>
    <t>fig12</t>
  </si>
  <si>
    <t>oprava vnitřních omítek stropů</t>
  </si>
  <si>
    <t>80,2</t>
  </si>
  <si>
    <t>fig15</t>
  </si>
  <si>
    <t>malba tvrdých stropů a zděných stěn</t>
  </si>
  <si>
    <t>748,201</t>
  </si>
  <si>
    <t>fig2</t>
  </si>
  <si>
    <t>výkopávka pod základy</t>
  </si>
  <si>
    <t>2,065</t>
  </si>
  <si>
    <t>fig5</t>
  </si>
  <si>
    <t>podkladní beton výtahová šachta</t>
  </si>
  <si>
    <t>6,758</t>
  </si>
  <si>
    <t>Objekt:</t>
  </si>
  <si>
    <t>fig51</t>
  </si>
  <si>
    <t>SDK příčka tl. 100 mm 1xA 12,5 mm</t>
  </si>
  <si>
    <t>30,649</t>
  </si>
  <si>
    <t>2 - 2. část</t>
  </si>
  <si>
    <t>fig52</t>
  </si>
  <si>
    <t>SDK příčka tl. 100 mm 1xH2 12,5 mm</t>
  </si>
  <si>
    <t>Soupis:</t>
  </si>
  <si>
    <t>fig53</t>
  </si>
  <si>
    <t>SDK příčka instalační tl.250 mm 2xH2 12,5 mm</t>
  </si>
  <si>
    <t>a - Stavební část</t>
  </si>
  <si>
    <t>fig54</t>
  </si>
  <si>
    <t>SDK předstěna 1xH2 12,5 mm</t>
  </si>
  <si>
    <t>7,02</t>
  </si>
  <si>
    <t>fig55</t>
  </si>
  <si>
    <t>SDK předstěna 2xH2 12,5 mm</t>
  </si>
  <si>
    <t>20,181</t>
  </si>
  <si>
    <t>fig6</t>
  </si>
  <si>
    <t>podkladní beton v 1.n.p.</t>
  </si>
  <si>
    <t>431,4</t>
  </si>
  <si>
    <t>fig61</t>
  </si>
  <si>
    <t>minerální podhled 1.n.p.</t>
  </si>
  <si>
    <t>360,7</t>
  </si>
  <si>
    <t>fig65</t>
  </si>
  <si>
    <t>keramický obklad</t>
  </si>
  <si>
    <t>11,025</t>
  </si>
  <si>
    <t>fig7</t>
  </si>
  <si>
    <t>izolace proti vodě svislá</t>
  </si>
  <si>
    <t>11,33</t>
  </si>
  <si>
    <t>Pdl1</t>
  </si>
  <si>
    <t>89,2</t>
  </si>
  <si>
    <t>Pdl2</t>
  </si>
  <si>
    <t>346,7</t>
  </si>
  <si>
    <t>Pdl3</t>
  </si>
  <si>
    <t>Pdl4</t>
  </si>
  <si>
    <t>Pdl5</t>
  </si>
  <si>
    <t>Pdl6</t>
  </si>
  <si>
    <t>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</si>
  <si>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</si>
  <si>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</si>
  <si>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</si>
  <si>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</si>
  <si>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</si>
  <si>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</si>
  <si>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</si>
  <si>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</si>
  <si>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</si>
  <si>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</si>
  <si>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</si>
  <si>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</si>
  <si>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</si>
  <si>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</si>
  <si>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</si>
  <si>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</si>
  <si>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</si>
  <si>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</si>
  <si>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</si>
  <si>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</si>
  <si>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</si>
  <si>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</si>
  <si>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</si>
  <si>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</si>
  <si>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</si>
  <si>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</si>
  <si>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</si>
  <si>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</si>
  <si>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</si>
  <si>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</si>
  <si>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</si>
  <si>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</si>
  <si>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</si>
  <si>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</si>
  <si>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</si>
  <si>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</si>
  <si>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</si>
  <si>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</si>
  <si>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</si>
  <si>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</si>
  <si>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</si>
  <si>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</si>
  <si>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</si>
  <si>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</si>
  <si>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</si>
  <si>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</si>
  <si>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</si>
  <si>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</si>
  <si>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-2058300151</t>
  </si>
  <si>
    <t>VV</t>
  </si>
  <si>
    <t>2,55*2,65*1,25</t>
  </si>
  <si>
    <t>Mezisoučet</t>
  </si>
  <si>
    <t>3</t>
  </si>
  <si>
    <t>132211401</t>
  </si>
  <si>
    <t>Hloubená vykopávka pod základy v hornině třídy těžitelnosti I skupiny 3 ručně</t>
  </si>
  <si>
    <t>1873670950</t>
  </si>
  <si>
    <t>(0,7+2,55+2,65)*0,7*0,5</t>
  </si>
  <si>
    <t>162211311</t>
  </si>
  <si>
    <t>Vodorovné přemístění výkopku z horniny třídy těžitelnosti I skupiny 1 až 3 stavebním kolečkem do 10 m</t>
  </si>
  <si>
    <t>2049922572</t>
  </si>
  <si>
    <t>162211319</t>
  </si>
  <si>
    <t>Příplatek k vodorovnému přemístění výkopku z horniny třídy těžitelnosti I skupiny 1 až 3 stavebním kolečkem za každých dalších 10 m</t>
  </si>
  <si>
    <t>655737831</t>
  </si>
  <si>
    <t>162751117</t>
  </si>
  <si>
    <t>Vodorovné přemístění přes 9 000 do 10000 m výkopku/sypaniny z horniny třídy těžitelnosti I skupiny 1 až 3</t>
  </si>
  <si>
    <t>-1539709631</t>
  </si>
  <si>
    <t>6</t>
  </si>
  <si>
    <t>171201231</t>
  </si>
  <si>
    <t>Poplatek za uložení zeminy a kamení na recyklační skládce (skládkovné) kód odpadu 17 05 04</t>
  </si>
  <si>
    <t>t</t>
  </si>
  <si>
    <t>-2088822580</t>
  </si>
  <si>
    <t>fig1*1,800</t>
  </si>
  <si>
    <t>fig2*1,800</t>
  </si>
  <si>
    <t>Zakládání</t>
  </si>
  <si>
    <t>7</t>
  </si>
  <si>
    <t>273321411</t>
  </si>
  <si>
    <t>Základové desky ze ŽB bez zvýšených nároků na prostředí tř. C 20/25</t>
  </si>
  <si>
    <t>234680826</t>
  </si>
  <si>
    <t xml:space="preserve">2,55*2,65                          "výtahová šachta - 107"</t>
  </si>
  <si>
    <t xml:space="preserve">(80,2+39,6+50,5+42,2+12,6+12,1+84,2+37,0+4,5+68,5)                          "102b,104-112,115"</t>
  </si>
  <si>
    <t>fig5*0,25</t>
  </si>
  <si>
    <t>fig6*0,10</t>
  </si>
  <si>
    <t>8</t>
  </si>
  <si>
    <t>273362021</t>
  </si>
  <si>
    <t>Výztuž základových desek svařovanými sítěmi Kari</t>
  </si>
  <si>
    <t>850858500</t>
  </si>
  <si>
    <t xml:space="preserve">fig5*7,89*0,001*1,25*2            "2 x 8/100 x 8/100"</t>
  </si>
  <si>
    <t xml:space="preserve">fig6*4,44*0,001*1,25                 "1 x 6/100 x 6/100"</t>
  </si>
  <si>
    <t>9</t>
  </si>
  <si>
    <t>279113144</t>
  </si>
  <si>
    <t>Základová zeď tl přes 250 do 300 mm z tvárnic ztraceného bednění včetně výplně z betonu tř. C 20/25</t>
  </si>
  <si>
    <t>m2</t>
  </si>
  <si>
    <t>-423980762</t>
  </si>
  <si>
    <t>(1,85+0,3+1,76)*1,1</t>
  </si>
  <si>
    <t>10</t>
  </si>
  <si>
    <t>279113145</t>
  </si>
  <si>
    <t>Základová zeď tl přes 300 do 400 mm z tvárnic ztraceného bednění včetně výplně z betonu tř. C 20/25</t>
  </si>
  <si>
    <t>1616415684</t>
  </si>
  <si>
    <t>(0,3+1,85+0,4+1,76+0,4)*1,1</t>
  </si>
  <si>
    <t>11</t>
  </si>
  <si>
    <t>279232513</t>
  </si>
  <si>
    <t>Postupná podezdívka základového zdiva cihlami betonovými na MC</t>
  </si>
  <si>
    <t>1656485657</t>
  </si>
  <si>
    <t>12</t>
  </si>
  <si>
    <t>279361821</t>
  </si>
  <si>
    <t>Výztuž základových zdí nosných betonářskou ocelí 10 505</t>
  </si>
  <si>
    <t>1288857028</t>
  </si>
  <si>
    <t>(1,85+0,3+1,76)*1,1*(8+8)*0,62*0,001*1,25</t>
  </si>
  <si>
    <t>(0,3+1,85+0,4+1,76+0,4)*1,1*(8+8)*0,62*0,001*1,25</t>
  </si>
  <si>
    <t xml:space="preserve">Mezisoučet                           "8 + 8 x R10"</t>
  </si>
  <si>
    <t>Svislé a kompletní konstrukce</t>
  </si>
  <si>
    <t>13</t>
  </si>
  <si>
    <t>317234410</t>
  </si>
  <si>
    <t>Vyzdívka mezi nosníky z cihel pálených na MC</t>
  </si>
  <si>
    <t>-902062502</t>
  </si>
  <si>
    <t>2,2*0,45*0,15</t>
  </si>
  <si>
    <t>14</t>
  </si>
  <si>
    <t>317944321</t>
  </si>
  <si>
    <t>Válcované nosníky do č.12 dodatečně osazované do připravených otvorů</t>
  </si>
  <si>
    <t>-1668903248</t>
  </si>
  <si>
    <t xml:space="preserve">0,90*2*3,77*0,001                                  "L 50/50/5"</t>
  </si>
  <si>
    <t xml:space="preserve">1,5*2*9,26*0,001                                    "L 100/100/6"</t>
  </si>
  <si>
    <t>317944323</t>
  </si>
  <si>
    <t>Válcované nosníky č.14 až 22 dodatečně osazované do připravených otvorů</t>
  </si>
  <si>
    <t>-775198086</t>
  </si>
  <si>
    <t>2,2*3*14,3*0,001</t>
  </si>
  <si>
    <t xml:space="preserve">Mezisoučet                                  "I 140"</t>
  </si>
  <si>
    <t>Součet</t>
  </si>
  <si>
    <t>16</t>
  </si>
  <si>
    <t>319202112</t>
  </si>
  <si>
    <t>Dodatečná izolace zdiva tl přes 150 do 300 mm nízkotlakou injektáží silikonovou mikroemulzí</t>
  </si>
  <si>
    <t>m</t>
  </si>
  <si>
    <t>4623496</t>
  </si>
  <si>
    <t>5,88+5,65+4,54+0,1+4,55+0,77+2,36</t>
  </si>
  <si>
    <t>17</t>
  </si>
  <si>
    <t>319202114</t>
  </si>
  <si>
    <t>Dodatečná izolace zdiva tl přes 450 do 600 mm nízkotlakou injektáží silikonovou mikroemulzí</t>
  </si>
  <si>
    <t>2058310212</t>
  </si>
  <si>
    <t>0,68+0,96+0,17+9,22-1,5+0,53+0,49+0,45+6,46+0,48</t>
  </si>
  <si>
    <t>18</t>
  </si>
  <si>
    <t>319202115</t>
  </si>
  <si>
    <t>Dodatečná izolace zdiva tl přes 600 do 900 mm nízkotlakou injektáží silikonovou mikroemulzí</t>
  </si>
  <si>
    <t>-535495810</t>
  </si>
  <si>
    <t xml:space="preserve">0,74+6,34+4,36-1,89+7,16+7,38-0,68+24,0+26,22-0,68-0,69         "obvodové zdivo"</t>
  </si>
  <si>
    <t>6,0+14,5-1,03+0,53+3,1+0,18</t>
  </si>
  <si>
    <t>Úpravy povrchů, podlahy a osazování výplní</t>
  </si>
  <si>
    <t>19</t>
  </si>
  <si>
    <t>611325421</t>
  </si>
  <si>
    <t>Oprava vnitřní vápenocementové štukové omítky stropů v rozsahu plochy do 10 %</t>
  </si>
  <si>
    <t>-1420955233</t>
  </si>
  <si>
    <t xml:space="preserve">Mezisoučet                                        "1.n.p."</t>
  </si>
  <si>
    <t xml:space="preserve">Mezisoučet                                          "2.n.p."</t>
  </si>
  <si>
    <t>20</t>
  </si>
  <si>
    <t>612131151</t>
  </si>
  <si>
    <t>Sanační postřik vnitřních stěn nanášený celoplošně ručně</t>
  </si>
  <si>
    <t>537843490</t>
  </si>
  <si>
    <t xml:space="preserve">(4,36+18,57)*2*1,0                                   "102b,107"</t>
  </si>
  <si>
    <t xml:space="preserve">(7,08+5,88)*2*1,0                                              "104"</t>
  </si>
  <si>
    <t xml:space="preserve">(8,73+5,65)*2*1,0                                               "105"</t>
  </si>
  <si>
    <t xml:space="preserve">(7,13+5,99)*2*1,0                                                "106"</t>
  </si>
  <si>
    <t xml:space="preserve">(4,54+0,1+4,55+2,69)*2*1,0                          "108,109"</t>
  </si>
  <si>
    <t xml:space="preserve">(4,54+0,1+4,55+9,22)*2*1,0                           "110"</t>
  </si>
  <si>
    <t xml:space="preserve">(6,34+5,57)*2*1,0                                               "111"</t>
  </si>
  <si>
    <t xml:space="preserve">(9,73+6,9+9,34+7,16)*1,0                                     "115"</t>
  </si>
  <si>
    <t xml:space="preserve">Mezisoučet                                                              "1.n.p."</t>
  </si>
  <si>
    <t>612325131</t>
  </si>
  <si>
    <t>Omítka sanační jádrová vnitřních stěn nanášená ručně</t>
  </si>
  <si>
    <t>-827087690</t>
  </si>
  <si>
    <t>22</t>
  </si>
  <si>
    <t>612325191</t>
  </si>
  <si>
    <t>Příplatek k sanační jádrové omítce vnitřních stěn za každých dalších 5 mm tloušťky přes 15 mm ručně</t>
  </si>
  <si>
    <t>-1183149518</t>
  </si>
  <si>
    <t>23</t>
  </si>
  <si>
    <t>612325421</t>
  </si>
  <si>
    <t>Oprava vnitřní vápenocementové štukové omítky stěn v rozsahu plochy do 10 %</t>
  </si>
  <si>
    <t>-614744130</t>
  </si>
  <si>
    <t xml:space="preserve">(4,36+18,57)*2*(3,86-1,0)                                   "102b,107"</t>
  </si>
  <si>
    <t xml:space="preserve">(7,08+5,88)*2*(3,4-1,0)                                              "104"</t>
  </si>
  <si>
    <t xml:space="preserve">(8,73+5,65)*2*(3,4-1,0)                                               "105"</t>
  </si>
  <si>
    <t xml:space="preserve">(7,13+5,99)*2*(3,4-1,0)                                                "106"</t>
  </si>
  <si>
    <t xml:space="preserve">(4,54+0,1+4,55+2,69)*2*(3,3-1,0)                          "108,109"</t>
  </si>
  <si>
    <t xml:space="preserve">(4,54+0,1+4,55+9,22)*2*(3,3-1,0)                           "110"</t>
  </si>
  <si>
    <t xml:space="preserve">(6,34+5,57)*2*(3,3-1,0)                                               "111"</t>
  </si>
  <si>
    <t xml:space="preserve">(9,73+6,9+9,34+7,16)*(3,5-1,0)                                     "115"</t>
  </si>
  <si>
    <t>fig13</t>
  </si>
  <si>
    <t>24</t>
  </si>
  <si>
    <t>612328131</t>
  </si>
  <si>
    <t>Potažení vnitřních stěn sanačním štukem tloušťky do 3 mm</t>
  </si>
  <si>
    <t>-1722715313</t>
  </si>
  <si>
    <t>25</t>
  </si>
  <si>
    <t>631311115</t>
  </si>
  <si>
    <t>Mazanina tl přes 50 do 80 mm z betonu prostého bez zvýšených nároků na prostředí tř. C 20/25</t>
  </si>
  <si>
    <t>-1525581564</t>
  </si>
  <si>
    <t>fig5*0,10</t>
  </si>
  <si>
    <t>fig6*0,08</t>
  </si>
  <si>
    <t>26</t>
  </si>
  <si>
    <t>631319011</t>
  </si>
  <si>
    <t>Příplatek k mazanině tl přes 50 do 80 mm za přehlazení povrchu</t>
  </si>
  <si>
    <t>1552471821</t>
  </si>
  <si>
    <t>27</t>
  </si>
  <si>
    <t>631319171</t>
  </si>
  <si>
    <t>Příplatek k mazanině tl přes 50 do 80 mm za stržení povrchu spodní vrstvy před vložením výztuže</t>
  </si>
  <si>
    <t>-194954816</t>
  </si>
  <si>
    <t>28</t>
  </si>
  <si>
    <t>631362021</t>
  </si>
  <si>
    <t>Výztuž mazanin svařovanými sítěmi Kari</t>
  </si>
  <si>
    <t>1855020302</t>
  </si>
  <si>
    <t xml:space="preserve">fig5*4,44*0,001*1,25                  "1 x 6/100 x 6/100"</t>
  </si>
  <si>
    <t xml:space="preserve">fig6*4,44*0,001*1,25                  "1 x 6/100 x 6/100"</t>
  </si>
  <si>
    <t>29</t>
  </si>
  <si>
    <t>632481213</t>
  </si>
  <si>
    <t>Separační vrstva z PE fólie</t>
  </si>
  <si>
    <t>1138545445</t>
  </si>
  <si>
    <t>30</t>
  </si>
  <si>
    <t>M</t>
  </si>
  <si>
    <t>99999901</t>
  </si>
  <si>
    <t>výpis podlahových ploch - neoceňovat</t>
  </si>
  <si>
    <t>-597493535</t>
  </si>
  <si>
    <t>80,2+9,0</t>
  </si>
  <si>
    <t xml:space="preserve">Mezisoučet                                                  "Pdl1"</t>
  </si>
  <si>
    <t>39,6+50,5+42,2+12,6+12,1+84,2+37,0+68,5</t>
  </si>
  <si>
    <t xml:space="preserve">Mezisoučet                                                   "Pdl2"</t>
  </si>
  <si>
    <t xml:space="preserve">Mezisoučet                                                   "Pdl3"   </t>
  </si>
  <si>
    <t xml:space="preserve">Mezisoučet                                                    "Pdl4"</t>
  </si>
  <si>
    <t xml:space="preserve">Mezisoučet                                                     "Pdl5"</t>
  </si>
  <si>
    <t>5,0</t>
  </si>
  <si>
    <t xml:space="preserve">Mezisoučet                                                       "Pdl6"</t>
  </si>
  <si>
    <t>31</t>
  </si>
  <si>
    <t>642944121</t>
  </si>
  <si>
    <t>Osazování ocelových zárubní dodatečné pl do 2,5 m2</t>
  </si>
  <si>
    <t>kus</t>
  </si>
  <si>
    <t>-44320045</t>
  </si>
  <si>
    <t xml:space="preserve">1+1                                  "2"   </t>
  </si>
  <si>
    <t xml:space="preserve">1+1                                  "4"</t>
  </si>
  <si>
    <t xml:space="preserve">1+0                                  "9"</t>
  </si>
  <si>
    <t xml:space="preserve">2+0                                  "13"</t>
  </si>
  <si>
    <t>32</t>
  </si>
  <si>
    <t>55331486</t>
  </si>
  <si>
    <t>zárubeň jednokřídlá ocelová pro zdění tl stěny 110-150mm rozměru 700/1970, 2100mm</t>
  </si>
  <si>
    <t>-136887457</t>
  </si>
  <si>
    <t xml:space="preserve">1+1                                    "2"   </t>
  </si>
  <si>
    <t>33</t>
  </si>
  <si>
    <t>55331487</t>
  </si>
  <si>
    <t>zárubeň jednokřídlá ocelová pro zdění tl stěny 110-150mm rozměru 800/1970, 2100mm</t>
  </si>
  <si>
    <t>-728276807</t>
  </si>
  <si>
    <t xml:space="preserve">1+1                                          "4"</t>
  </si>
  <si>
    <t>34</t>
  </si>
  <si>
    <t>55331488</t>
  </si>
  <si>
    <t>zárubeň jednokřídlá ocelová pro zdění tl stěny 110-150mm rozměru 900/1970, 2100mm</t>
  </si>
  <si>
    <t>1582514323</t>
  </si>
  <si>
    <t xml:space="preserve">2                                             "13"</t>
  </si>
  <si>
    <t>35</t>
  </si>
  <si>
    <t>55331489</t>
  </si>
  <si>
    <t>zárubeň jednokřídlá ocelová pro zdění tl stěny 110-150mm rozměru 1100/1970, 2100mm</t>
  </si>
  <si>
    <t>747444345</t>
  </si>
  <si>
    <t>Ostatní konstrukce a práce, bourání</t>
  </si>
  <si>
    <t>36</t>
  </si>
  <si>
    <t>949101111</t>
  </si>
  <si>
    <t>Lešení pomocné pro objekty pozemních staveb s lešeňovou podlahou v do 1,9 m zatížení do 150 kg/m2</t>
  </si>
  <si>
    <t>1623887479</t>
  </si>
  <si>
    <t>80,2+39,6+50,5+42,2+5,0+12,6+12,1+84,2+37,0+9,0+68,5</t>
  </si>
  <si>
    <t>37</t>
  </si>
  <si>
    <t>952901111</t>
  </si>
  <si>
    <t>Vyčištění budov bytové a občanské výstavby při výšce podlaží do 4 m</t>
  </si>
  <si>
    <t>1251938122</t>
  </si>
  <si>
    <t>(27,26+24,0)/2*26,22</t>
  </si>
  <si>
    <t>-(10,5*5,9+3,2*4,9+12,0*6,9)</t>
  </si>
  <si>
    <t xml:space="preserve">Mezisoučet                                            "1.n.p."</t>
  </si>
  <si>
    <t xml:space="preserve">Mezisoučet                                              "2.n.p." </t>
  </si>
  <si>
    <t>38</t>
  </si>
  <si>
    <t>449321141</t>
  </si>
  <si>
    <t>M+D bezpečnostní tabulky</t>
  </si>
  <si>
    <t>kpl</t>
  </si>
  <si>
    <t>590630684</t>
  </si>
  <si>
    <t>39</t>
  </si>
  <si>
    <t>962031133</t>
  </si>
  <si>
    <t>Bourání příček z cihel pálených na MVC tl do 150 mm</t>
  </si>
  <si>
    <t>1220700983</t>
  </si>
  <si>
    <t>(2,72+1,85)*3,75</t>
  </si>
  <si>
    <t xml:space="preserve">Mezisoučet                                      "1.n.p."</t>
  </si>
  <si>
    <t>40</t>
  </si>
  <si>
    <t>962081131</t>
  </si>
  <si>
    <t>Bourání příček ze skleněných tvárnic tl do 100 mm</t>
  </si>
  <si>
    <t>-195128610</t>
  </si>
  <si>
    <t>2,64*3,6</t>
  </si>
  <si>
    <t>41</t>
  </si>
  <si>
    <t>965042241</t>
  </si>
  <si>
    <t>Bourání podkladů pod dlažby nebo mazanin betonových nebo z litého asfaltu tl přes 100 mm pl přes 4 m2</t>
  </si>
  <si>
    <t>-663894732</t>
  </si>
  <si>
    <t xml:space="preserve">75,0*0,20            "keramická dlažba"</t>
  </si>
  <si>
    <t xml:space="preserve">(39,6+4,5+11,9+12,1+83,6+37,0+68,5)*0,20       "PVC"</t>
  </si>
  <si>
    <t xml:space="preserve">(50,4+42,2)*0,20                                                            "koberec"</t>
  </si>
  <si>
    <t xml:space="preserve">Mezisoučet                                "1.n.p."</t>
  </si>
  <si>
    <t>42</t>
  </si>
  <si>
    <t>965081213</t>
  </si>
  <si>
    <t>Bourání podlah z dlaždic keramických nebo xylolitových tl do 10 mm plochy přes 1 m2</t>
  </si>
  <si>
    <t>116753576</t>
  </si>
  <si>
    <t>75,0</t>
  </si>
  <si>
    <t xml:space="preserve">Mezisoučet                                    "1.n.p."</t>
  </si>
  <si>
    <t xml:space="preserve">Mezisoučet                                      "2.n.p."</t>
  </si>
  <si>
    <t>43</t>
  </si>
  <si>
    <t>965082923</t>
  </si>
  <si>
    <t>Odstranění násypů pod podlahami tl do 100 mm pl přes 2 m2</t>
  </si>
  <si>
    <t>-13833130</t>
  </si>
  <si>
    <t xml:space="preserve">75,0*0,10            "keramická dlažba"</t>
  </si>
  <si>
    <t xml:space="preserve">(39,6+4,5+11,9+12,1+83,6+37,0+68,5)*0,10       "PVC"</t>
  </si>
  <si>
    <t xml:space="preserve">(50,4+42,2)*0,10                                                            "koberec"</t>
  </si>
  <si>
    <t>44</t>
  </si>
  <si>
    <t>968072455</t>
  </si>
  <si>
    <t>Vybourání kovových dveřních zárubní pl do 2 m2</t>
  </si>
  <si>
    <t>1228769003</t>
  </si>
  <si>
    <t>0,8*1,97*2</t>
  </si>
  <si>
    <t>0,9*1,97*4</t>
  </si>
  <si>
    <t>1,1*1,97*1</t>
  </si>
  <si>
    <t>45</t>
  </si>
  <si>
    <t>971033651</t>
  </si>
  <si>
    <t>Vybourání otvorů ve zdivu cihelném pl do 4 m2 na MVC nebo MV tl do 600 mm</t>
  </si>
  <si>
    <t>-1067848083</t>
  </si>
  <si>
    <t>1,79*2,5*0,53</t>
  </si>
  <si>
    <t xml:space="preserve">Mezisoučet                                                     "1.n.p."</t>
  </si>
  <si>
    <t xml:space="preserve">Mezisoučet                                                       "2.n.p."</t>
  </si>
  <si>
    <t>46</t>
  </si>
  <si>
    <t>974031664</t>
  </si>
  <si>
    <t>Vysekání rýh ve zdivu cihelném pro vtahování nosníků hl do 150 mm v do 150 mm</t>
  </si>
  <si>
    <t>1937847784</t>
  </si>
  <si>
    <t>2,2*3</t>
  </si>
  <si>
    <t>47</t>
  </si>
  <si>
    <t>978013191</t>
  </si>
  <si>
    <t>Otlučení (osekání) vnitřní vápenné nebo vápenocementové omítky stěn v rozsahu přes 50 do 100 %</t>
  </si>
  <si>
    <t>-1578100523</t>
  </si>
  <si>
    <t>48</t>
  </si>
  <si>
    <t>978059541</t>
  </si>
  <si>
    <t>Odsekání a odebrání obkladů stěn z vnitřních obkládaček plochy přes 1 m2</t>
  </si>
  <si>
    <t>-1909444119</t>
  </si>
  <si>
    <t>1,0*1,5*1</t>
  </si>
  <si>
    <t>1,5*1,5*1</t>
  </si>
  <si>
    <t xml:space="preserve">Mezisoučet                                   "1.n.p."</t>
  </si>
  <si>
    <t xml:space="preserve">Mezisoučet                                     "2.n.p."</t>
  </si>
  <si>
    <t>997</t>
  </si>
  <si>
    <t>Přesun sutě</t>
  </si>
  <si>
    <t>49</t>
  </si>
  <si>
    <t>997013153</t>
  </si>
  <si>
    <t>Vnitrostaveništní doprava suti a vybouraných hmot pro budovy v přes 9 do 12 m s omezením mechanizace</t>
  </si>
  <si>
    <t>1126336835</t>
  </si>
  <si>
    <t>50</t>
  </si>
  <si>
    <t>997013501</t>
  </si>
  <si>
    <t>Odvoz suti a vybouraných hmot na skládku nebo meziskládku do 1 km se složením</t>
  </si>
  <si>
    <t>-483416287</t>
  </si>
  <si>
    <t>51</t>
  </si>
  <si>
    <t>997013509</t>
  </si>
  <si>
    <t>Příplatek k odvozu suti a vybouraných hmot na skládku ZKD 1 km přes 1 km</t>
  </si>
  <si>
    <t>-1180658294</t>
  </si>
  <si>
    <t>274,558*9 'Přepočtené koeficientem množství</t>
  </si>
  <si>
    <t>52</t>
  </si>
  <si>
    <t>997013631</t>
  </si>
  <si>
    <t>Poplatek za uložení na skládce (skládkovné) stavebního odpadu směsného kód odpadu 17 09 04</t>
  </si>
  <si>
    <t>-899693082</t>
  </si>
  <si>
    <t>53</t>
  </si>
  <si>
    <t>997013869</t>
  </si>
  <si>
    <t>Poplatek za uložení stavebního odpadu na recyklační skládce (skládkovné) ze směsí betonu, cihel a keramických výrobků kód odpadu 17 01 07</t>
  </si>
  <si>
    <t>-641248204</t>
  </si>
  <si>
    <t>998</t>
  </si>
  <si>
    <t>Přesun hmot</t>
  </si>
  <si>
    <t>54</t>
  </si>
  <si>
    <t>998017002</t>
  </si>
  <si>
    <t>Přesun hmot s omezením mechanizace pro budovy v přes 6 do 12 m</t>
  </si>
  <si>
    <t>582913453</t>
  </si>
  <si>
    <t>PSV</t>
  </si>
  <si>
    <t>Práce a dodávky PSV</t>
  </si>
  <si>
    <t>711</t>
  </si>
  <si>
    <t>Izolace proti vodě, vlhkosti a plynům</t>
  </si>
  <si>
    <t>55</t>
  </si>
  <si>
    <t>711111001</t>
  </si>
  <si>
    <t>Provedení izolace proti zemní vlhkosti vodorovné za studena nátěrem penetračním</t>
  </si>
  <si>
    <t>217725807</t>
  </si>
  <si>
    <t>56</t>
  </si>
  <si>
    <t>711112001</t>
  </si>
  <si>
    <t>Provedení izolace proti zemní vlhkosti svislé za studena nátěrem penetračním</t>
  </si>
  <si>
    <t>540611373</t>
  </si>
  <si>
    <t>(2,6+2,55)*2*1,1</t>
  </si>
  <si>
    <t>57</t>
  </si>
  <si>
    <t>11163150</t>
  </si>
  <si>
    <t>lak penetrační asfaltový</t>
  </si>
  <si>
    <t>2010223701</t>
  </si>
  <si>
    <t>fig5*0,00033</t>
  </si>
  <si>
    <t>fig6*0,00033</t>
  </si>
  <si>
    <t>fig7*0,00038</t>
  </si>
  <si>
    <t>58</t>
  </si>
  <si>
    <t>711131811</t>
  </si>
  <si>
    <t>Odstranění izolace proti zemní vlhkosti vodorovné</t>
  </si>
  <si>
    <t>762741226</t>
  </si>
  <si>
    <t>59</t>
  </si>
  <si>
    <t>711141559</t>
  </si>
  <si>
    <t>Provedení izolace proti zemní vlhkosti pásy přitavením vodorovné NAIP</t>
  </si>
  <si>
    <t>110885852</t>
  </si>
  <si>
    <t>fig5*2</t>
  </si>
  <si>
    <t>fig6*2</t>
  </si>
  <si>
    <t>60</t>
  </si>
  <si>
    <t>711142559</t>
  </si>
  <si>
    <t>Provedení izolace proti zemní vlhkosti pásy přitavením svislé NAIP</t>
  </si>
  <si>
    <t>-1359144534</t>
  </si>
  <si>
    <t>fig7*2</t>
  </si>
  <si>
    <t>61</t>
  </si>
  <si>
    <t>62853004</t>
  </si>
  <si>
    <t>pás asfaltový natavitelný modifikovaný SBS tl 4,0mm s vložkou ze skleněné tkaniny a spalitelnou PE fólií nebo jemnozrnným minerálním posypem na horním povrchu</t>
  </si>
  <si>
    <t>65544624</t>
  </si>
  <si>
    <t>fig5*1,18</t>
  </si>
  <si>
    <t>fig6*1,18</t>
  </si>
  <si>
    <t>fig7*1,22</t>
  </si>
  <si>
    <t>62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</si>
  <si>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</si>
  <si>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</si>
  <si>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1269804349</t>
  </si>
  <si>
    <t>63</t>
  </si>
  <si>
    <t>998711102</t>
  </si>
  <si>
    <t>Přesun hmot tonážní pro izolace proti vodě, vlhkosti a plynům v objektech v přes 6 do 12 m</t>
  </si>
  <si>
    <t>591649207</t>
  </si>
  <si>
    <t>713</t>
  </si>
  <si>
    <t>Izolace tepelné</t>
  </si>
  <si>
    <t>64</t>
  </si>
  <si>
    <t>713121111</t>
  </si>
  <si>
    <t>Montáž izolace tepelné podlah volně kladenými rohožemi, pásy, dílci, deskami 1 vrstva</t>
  </si>
  <si>
    <t>551635425</t>
  </si>
  <si>
    <t>65</t>
  </si>
  <si>
    <t>28372309</t>
  </si>
  <si>
    <t>deska EPS 100 pro konstrukce s běžným zatížením λ=0,037 tl 100mm</t>
  </si>
  <si>
    <t>983182530</t>
  </si>
  <si>
    <t>Pdl1*1,05</t>
  </si>
  <si>
    <t>Pdl2*1,05</t>
  </si>
  <si>
    <t>66</t>
  </si>
  <si>
    <t>998713102</t>
  </si>
  <si>
    <t>Přesun hmot tonážní pro izolace tepelné v objektech v přes 6 do 12 m</t>
  </si>
  <si>
    <t>-494287417</t>
  </si>
  <si>
    <t>762</t>
  </si>
  <si>
    <t>Konstrukce tesařské</t>
  </si>
  <si>
    <t>67</t>
  </si>
  <si>
    <t>762085103</t>
  </si>
  <si>
    <t>Montáž kotevních želez, příložek, patek nebo táhel</t>
  </si>
  <si>
    <t>-1211467562</t>
  </si>
  <si>
    <t xml:space="preserve">10                                "kotevní úhelník L 70/70/4-100"</t>
  </si>
  <si>
    <t>68</t>
  </si>
  <si>
    <t>13010428</t>
  </si>
  <si>
    <t>úhelník ocelový rovnostranný jakost S235JR (11 375) 70x70x6mm</t>
  </si>
  <si>
    <t>-2015191664</t>
  </si>
  <si>
    <t>1,0*6,39*0,001</t>
  </si>
  <si>
    <t>69</t>
  </si>
  <si>
    <t>762511246</t>
  </si>
  <si>
    <t>Podlahové kce podkladové z desek OSB tl 22 mm na sraz šroubovaných</t>
  </si>
  <si>
    <t>701890924</t>
  </si>
  <si>
    <t xml:space="preserve">2,4*2,45*2                              "107"</t>
  </si>
  <si>
    <t>70</t>
  </si>
  <si>
    <t>762512261</t>
  </si>
  <si>
    <t>Montáž podlahové kce podkladového roštu</t>
  </si>
  <si>
    <t>100488901</t>
  </si>
  <si>
    <t xml:space="preserve">2,5*6                           "100/140"</t>
  </si>
  <si>
    <t>71</t>
  </si>
  <si>
    <t>60512130</t>
  </si>
  <si>
    <t>hranol stavební řezivo průřezu do 224cm2 do dl 6m</t>
  </si>
  <si>
    <t>907591183</t>
  </si>
  <si>
    <t xml:space="preserve">2,5*6*0,10*0,14*1,1                           "100/140"</t>
  </si>
  <si>
    <t>72</t>
  </si>
  <si>
    <t>998762102</t>
  </si>
  <si>
    <t>Přesun hmot tonážní pro kce tesařské v objektech v přes 6 do 12 m</t>
  </si>
  <si>
    <t>1624834560</t>
  </si>
  <si>
    <t>763</t>
  </si>
  <si>
    <t>Konstrukce suché výstavby</t>
  </si>
  <si>
    <t>73</t>
  </si>
  <si>
    <t>763111313</t>
  </si>
  <si>
    <t>SDK příčka tl 100 mm profil CW+UW 75 desky 1xA 12,5 bez izolace do EI 30</t>
  </si>
  <si>
    <t>-1989548702</t>
  </si>
  <si>
    <t>2,7*3,8</t>
  </si>
  <si>
    <t>2,7*3,3</t>
  </si>
  <si>
    <t xml:space="preserve">Mezisoučet                 "provizorní příčka"</t>
  </si>
  <si>
    <t>74</t>
  </si>
  <si>
    <t>763111314</t>
  </si>
  <si>
    <t>SDK příčka tl 100 mm profil CW+UW 75 desky 1xA 12,5 s izolací EI 30 Rw do 45 dB</t>
  </si>
  <si>
    <t>1452089570</t>
  </si>
  <si>
    <t>(0,4+2,6+2,45)*3,86</t>
  </si>
  <si>
    <t>2,67*3,6</t>
  </si>
  <si>
    <t xml:space="preserve">Mezisoučet                                         "1.n.p."</t>
  </si>
  <si>
    <t xml:space="preserve">Součet                                                      "SN2"</t>
  </si>
  <si>
    <t>75</t>
  </si>
  <si>
    <t>763111717</t>
  </si>
  <si>
    <t>SDK příčka základní penetrační nátěr (oboustranně)</t>
  </si>
  <si>
    <t>1520178766</t>
  </si>
  <si>
    <t>fig51+fig52</t>
  </si>
  <si>
    <t>76</t>
  </si>
  <si>
    <t>763111811</t>
  </si>
  <si>
    <t>Demontáž SDK příčky s jednoduchou ocelovou nosnou konstrukcí opláštění jednoduché</t>
  </si>
  <si>
    <t>-1448189085</t>
  </si>
  <si>
    <t>77</t>
  </si>
  <si>
    <t>763121426</t>
  </si>
  <si>
    <t>SDK stěna předsazená tl 112,5 mm profil CW+UW 100 deska 1xH2 12,5 bez izolace EI 15</t>
  </si>
  <si>
    <t>-1540731347</t>
  </si>
  <si>
    <t>(0,4+0,35+0,29+0,36+0,55)*3,6</t>
  </si>
  <si>
    <t>78</t>
  </si>
  <si>
    <t>763121466</t>
  </si>
  <si>
    <t>SDK stěna předsazená tl 100 mm profil CW+UW 75 desky 2xDFH2 12,5 s izolací EI 45</t>
  </si>
  <si>
    <t>-1352355598</t>
  </si>
  <si>
    <t>(6,15+8,6+6,7+0,25)*0,93</t>
  </si>
  <si>
    <t xml:space="preserve">Mezisoučet                                       "1.n.p."</t>
  </si>
  <si>
    <t xml:space="preserve">Součet                                                    "SN3"</t>
  </si>
  <si>
    <t>79</t>
  </si>
  <si>
    <t>763121714</t>
  </si>
  <si>
    <t>SDK stěna předsazená základní penetrační nátěr</t>
  </si>
  <si>
    <t>2047456879</t>
  </si>
  <si>
    <t>fig54+fig55</t>
  </si>
  <si>
    <t>80</t>
  </si>
  <si>
    <t>763431001</t>
  </si>
  <si>
    <t>Montáž minerálního podhledu s vyjímatelnými panely vel. do 0,36 m2 na zavěšený viditelný rošt</t>
  </si>
  <si>
    <t>1496044923</t>
  </si>
  <si>
    <t>39,6+50,5+42,2+5,0+12,6+12,1+84,2+37,0+9,0+68,5</t>
  </si>
  <si>
    <t xml:space="preserve">Součet                                                  "Pdhl1"</t>
  </si>
  <si>
    <t>81</t>
  </si>
  <si>
    <t>59036513</t>
  </si>
  <si>
    <t>deska podhledová minerální rovná bílá jemná hladká 15x600x600mm</t>
  </si>
  <si>
    <t>1267293005</t>
  </si>
  <si>
    <t>fig61*1,05</t>
  </si>
  <si>
    <t>82</t>
  </si>
  <si>
    <t>998763302</t>
  </si>
  <si>
    <t>Přesun hmot tonážní pro sádrokartonové konstrukce v objektech v přes 6 do 12 m</t>
  </si>
  <si>
    <t>-18393847</t>
  </si>
  <si>
    <t>766</t>
  </si>
  <si>
    <t>Konstrukce truhlářské</t>
  </si>
  <si>
    <t>83</t>
  </si>
  <si>
    <t>766621221</t>
  </si>
  <si>
    <t>Montáž dřevěných oken plochy přes 1 m2 otevíravých výšky do 1,5 m s rámem do panelů</t>
  </si>
  <si>
    <t>957726594</t>
  </si>
  <si>
    <t xml:space="preserve">1,5*0,7*1                                    "6"</t>
  </si>
  <si>
    <t>84</t>
  </si>
  <si>
    <t>61110010</t>
  </si>
  <si>
    <t>okno dřevěné otevíravé/sklopné dvojsklo přes plochu 1m2 do v 1,5m</t>
  </si>
  <si>
    <t>-1494279590</t>
  </si>
  <si>
    <t>85</t>
  </si>
  <si>
    <t>766660001</t>
  </si>
  <si>
    <t>Montáž dveřních křídel otvíravých jednokřídlových š do 0,8 m do ocelové zárubně</t>
  </si>
  <si>
    <t>338992709</t>
  </si>
  <si>
    <t>86</t>
  </si>
  <si>
    <t>61162025</t>
  </si>
  <si>
    <t>dveře jednokřídlé dřevotřískové povrch fóliový plné 700x1970-2100mm</t>
  </si>
  <si>
    <t>-664461953</t>
  </si>
  <si>
    <t>87</t>
  </si>
  <si>
    <t>61162026</t>
  </si>
  <si>
    <t>dveře jednokřídlé dřevotřískové povrch fóliový plné 800x1970-2100mm</t>
  </si>
  <si>
    <t>-2122885032</t>
  </si>
  <si>
    <t>88</t>
  </si>
  <si>
    <t>766660002</t>
  </si>
  <si>
    <t>Montáž dveřních křídel otvíravých jednokřídlových š přes 0,8 m do ocelové zárubně</t>
  </si>
  <si>
    <t>-241267467</t>
  </si>
  <si>
    <t>89</t>
  </si>
  <si>
    <t>61162033</t>
  </si>
  <si>
    <t>dveře jednokřídlé dřevotřískové povrch fóliový částečně prosklené 900x1970-2100mm</t>
  </si>
  <si>
    <t>-663581156</t>
  </si>
  <si>
    <t>90</t>
  </si>
  <si>
    <t>766660022</t>
  </si>
  <si>
    <t>Montáž dveřních křídel otvíravých jednokřídlových š přes 0,8 m požárních do ocelové zárubně</t>
  </si>
  <si>
    <t>981987731</t>
  </si>
  <si>
    <t xml:space="preserve">1                                      "9"</t>
  </si>
  <si>
    <t>91</t>
  </si>
  <si>
    <t>611621011</t>
  </si>
  <si>
    <t>dveře jednokřídlé dřevotřískové protipožární EI (EW) 30 D3 povrch laminátový prosklené 1100x1970-2100mm</t>
  </si>
  <si>
    <t>-2011349803</t>
  </si>
  <si>
    <t>92</t>
  </si>
  <si>
    <t>766660717</t>
  </si>
  <si>
    <t>Montáž dveřních křídel samozavírače na ocelovou zárubeň</t>
  </si>
  <si>
    <t>-2036565525</t>
  </si>
  <si>
    <t xml:space="preserve">1                                       "9"</t>
  </si>
  <si>
    <t xml:space="preserve">2                                       "13"</t>
  </si>
  <si>
    <t>93</t>
  </si>
  <si>
    <t>54917250</t>
  </si>
  <si>
    <t>samozavírač dveří hydraulický</t>
  </si>
  <si>
    <t>-622063548</t>
  </si>
  <si>
    <t>94</t>
  </si>
  <si>
    <t>766660720</t>
  </si>
  <si>
    <t>Osazení větrací mřížky s vyříznutím otvoru</t>
  </si>
  <si>
    <t>-1768774423</t>
  </si>
  <si>
    <t xml:space="preserve">2                                           "2"</t>
  </si>
  <si>
    <t>95</t>
  </si>
  <si>
    <t>42972106</t>
  </si>
  <si>
    <t>mřížka větrací do dřeva kovová 80x400mm</t>
  </si>
  <si>
    <t>-87635858</t>
  </si>
  <si>
    <t>96</t>
  </si>
  <si>
    <t>766660728</t>
  </si>
  <si>
    <t>Montáž dveřního interiérového kování - zámku</t>
  </si>
  <si>
    <t>1371440487</t>
  </si>
  <si>
    <t xml:space="preserve">2                                      "13"</t>
  </si>
  <si>
    <t>97</t>
  </si>
  <si>
    <t>54926004</t>
  </si>
  <si>
    <t>zámek zadlabací magnetický s protiplechem rozteč 72x55mm</t>
  </si>
  <si>
    <t>-1500928262</t>
  </si>
  <si>
    <t>98</t>
  </si>
  <si>
    <t>766660729</t>
  </si>
  <si>
    <t>Montáž dveřního interiérového kování - štítku s klikou</t>
  </si>
  <si>
    <t>889637725</t>
  </si>
  <si>
    <t>99</t>
  </si>
  <si>
    <t>54914123</t>
  </si>
  <si>
    <t>kování rozetové klika/klika</t>
  </si>
  <si>
    <t>-1257767430</t>
  </si>
  <si>
    <t>100</t>
  </si>
  <si>
    <t>766694111</t>
  </si>
  <si>
    <t>Montáž parapetních desek dřevěných nebo plastových š do 30 cm dl do 1,0 m</t>
  </si>
  <si>
    <t>624486486</t>
  </si>
  <si>
    <t xml:space="preserve">18,0                                               "OS2"</t>
  </si>
  <si>
    <t>101</t>
  </si>
  <si>
    <t>60794101</t>
  </si>
  <si>
    <t>parapet dřevotřískový vnitřní povrch laminátový š 200mm</t>
  </si>
  <si>
    <t>1156859783</t>
  </si>
  <si>
    <t>102</t>
  </si>
  <si>
    <t>766694122</t>
  </si>
  <si>
    <t>Montáž parapetních dřevěných nebo plastových š přes 30 cm dl přes 1,0 do 1,6 m</t>
  </si>
  <si>
    <t>1456460179</t>
  </si>
  <si>
    <t xml:space="preserve">8+2                                                     "OS2"</t>
  </si>
  <si>
    <t>103</t>
  </si>
  <si>
    <t>60794109</t>
  </si>
  <si>
    <t>parapet dřevotřískový vnitřní povrch laminátový š 600mm</t>
  </si>
  <si>
    <t>1615301505</t>
  </si>
  <si>
    <t>1,4*8+1,5*2</t>
  </si>
  <si>
    <t>104</t>
  </si>
  <si>
    <t>998766102</t>
  </si>
  <si>
    <t>Přesun hmot tonážní pro kce truhlářské v objektech v přes 6 do 12 m</t>
  </si>
  <si>
    <t>1112900314</t>
  </si>
  <si>
    <t>767</t>
  </si>
  <si>
    <t>Konstrukce zámečnické</t>
  </si>
  <si>
    <t>105</t>
  </si>
  <si>
    <t>767531111</t>
  </si>
  <si>
    <t>Montáž vstupních kovových nebo plastových rohoží čistících zón</t>
  </si>
  <si>
    <t>401489614</t>
  </si>
  <si>
    <t xml:space="preserve">1,8*1,2*1                                 "OS7"</t>
  </si>
  <si>
    <t>106</t>
  </si>
  <si>
    <t>69752100</t>
  </si>
  <si>
    <t>rohož textilní provedení 100% PP, zatavený do měkčeného PVC</t>
  </si>
  <si>
    <t>1175414463</t>
  </si>
  <si>
    <t>107</t>
  </si>
  <si>
    <t>767531125</t>
  </si>
  <si>
    <t>Osazení náběhového rámu širokého š 65 mm k čistícím rohožím</t>
  </si>
  <si>
    <t>416329040</t>
  </si>
  <si>
    <t xml:space="preserve">(1,8+1,2)*2*1                                 "OS7"</t>
  </si>
  <si>
    <t>108</t>
  </si>
  <si>
    <t>69752150</t>
  </si>
  <si>
    <t>rámy náběhové-náběh široký-65mm-Al</t>
  </si>
  <si>
    <t>40242865</t>
  </si>
  <si>
    <t>109</t>
  </si>
  <si>
    <t>767810112</t>
  </si>
  <si>
    <t>Montáž mřížek větracích čtyřhranných průřezu přes 0,01 do 0,04 m2</t>
  </si>
  <si>
    <t>-215120120</t>
  </si>
  <si>
    <t xml:space="preserve">36                                           "OS1"</t>
  </si>
  <si>
    <t>110</t>
  </si>
  <si>
    <t>56245603</t>
  </si>
  <si>
    <t>mřížka větrací hranatá plast se síťovinou 200x200mm</t>
  </si>
  <si>
    <t>210606023</t>
  </si>
  <si>
    <t>111</t>
  </si>
  <si>
    <t>998767102</t>
  </si>
  <si>
    <t>Přesun hmot tonážní pro zámečnické konstrukce v objektech v přes 6 do 12 m</t>
  </si>
  <si>
    <t>-559297607</t>
  </si>
  <si>
    <t>771</t>
  </si>
  <si>
    <t>Podlahy z dlaždic</t>
  </si>
  <si>
    <t>112</t>
  </si>
  <si>
    <t>771121011</t>
  </si>
  <si>
    <t>Nátěr penetrační na podlahu</t>
  </si>
  <si>
    <t>-1631971683</t>
  </si>
  <si>
    <t>Pdl1+Pdl3+Pdl5</t>
  </si>
  <si>
    <t>113</t>
  </si>
  <si>
    <t>771474113</t>
  </si>
  <si>
    <t>Montáž soklů z dlaždic keramických rovných flexibilní lepidlo v přes 90 do 120 mm</t>
  </si>
  <si>
    <t>114566677</t>
  </si>
  <si>
    <t>114</t>
  </si>
  <si>
    <t>771574243</t>
  </si>
  <si>
    <t>Montáž podlah keramických pro mechanické zatížení hladkých lepených flexibilním lepidlem přes 9 do 12 ks/m2</t>
  </si>
  <si>
    <t>-1418965614</t>
  </si>
  <si>
    <t>115</t>
  </si>
  <si>
    <t>59761434</t>
  </si>
  <si>
    <t>dlažba keramická slinutá hladká do interiéru i exteriéru pro vysoké mechanické namáhání přes 9 do 12ks/m2</t>
  </si>
  <si>
    <t>-623954237</t>
  </si>
  <si>
    <t>(Pdl1+Pdl3+Pdl5)*1,1</t>
  </si>
  <si>
    <t>(Pdl1+Pdl3+Pdl5)*0,1*1,1</t>
  </si>
  <si>
    <t>116</t>
  </si>
  <si>
    <t>998771102</t>
  </si>
  <si>
    <t>Přesun hmot tonážní pro podlahy z dlaždic v objektech v přes 6 do 12 m</t>
  </si>
  <si>
    <t>-1049906591</t>
  </si>
  <si>
    <t>776</t>
  </si>
  <si>
    <t>Podlahy povlakové</t>
  </si>
  <si>
    <t>117</t>
  </si>
  <si>
    <t>776111112</t>
  </si>
  <si>
    <t>Broušení betonového podkladu povlakových podlah</t>
  </si>
  <si>
    <t>-2117334523</t>
  </si>
  <si>
    <t>Pdl2+Pdl4</t>
  </si>
  <si>
    <t>118</t>
  </si>
  <si>
    <t>776111311</t>
  </si>
  <si>
    <t>Vysátí podkladu povlakových podlah</t>
  </si>
  <si>
    <t>1576270656</t>
  </si>
  <si>
    <t>119</t>
  </si>
  <si>
    <t>776121112</t>
  </si>
  <si>
    <t>Vodou ředitelná penetrace savého podkladu povlakových podlah</t>
  </si>
  <si>
    <t>-14766514</t>
  </si>
  <si>
    <t>120</t>
  </si>
  <si>
    <t>776201811</t>
  </si>
  <si>
    <t>Demontáž lepených povlakových podlah bez podložky ručně</t>
  </si>
  <si>
    <t>599270262</t>
  </si>
  <si>
    <t xml:space="preserve">39,6+4,5+11,9+12,1+83,6+37,0+61,5+68,5                  "PVC"</t>
  </si>
  <si>
    <t xml:space="preserve">50,4+42,2                                                      "koberec"</t>
  </si>
  <si>
    <t xml:space="preserve">5,5+2,6+63,4                                                 "PVC"</t>
  </si>
  <si>
    <t xml:space="preserve">Mezisoučet                                  "2.n.p."</t>
  </si>
  <si>
    <t>121</t>
  </si>
  <si>
    <t>776221111</t>
  </si>
  <si>
    <t>Lepení pásů z PVC standardním lepidlem</t>
  </si>
  <si>
    <t>2133458086</t>
  </si>
  <si>
    <t>122</t>
  </si>
  <si>
    <t>28411122</t>
  </si>
  <si>
    <t>PVC vinyl protiskluzný tl 2mm, nášlapná vrstva 0.85mm, hořlavost Bfl-s1, smykové tření µ 0.6, třída zátěže 34/43, protiskluznost R10 B</t>
  </si>
  <si>
    <t>-1958579840</t>
  </si>
  <si>
    <t>(Pdl2+Pdl4)*1,1</t>
  </si>
  <si>
    <t>123</t>
  </si>
  <si>
    <t>776411111</t>
  </si>
  <si>
    <t>Montáž obvodových soklíků výšky do 80 mm</t>
  </si>
  <si>
    <t>-216559315</t>
  </si>
  <si>
    <t>124</t>
  </si>
  <si>
    <t>28411009</t>
  </si>
  <si>
    <t>lišta soklová PVC 18x80mm</t>
  </si>
  <si>
    <t>-1282915590</t>
  </si>
  <si>
    <t>(Pdl2+Pdl4)*1,05</t>
  </si>
  <si>
    <t>125</t>
  </si>
  <si>
    <t>998776102</t>
  </si>
  <si>
    <t>Přesun hmot tonážní pro podlahy povlakové v objektech v přes 6 do 12 m</t>
  </si>
  <si>
    <t>-357124985</t>
  </si>
  <si>
    <t>781</t>
  </si>
  <si>
    <t>Dokončovací práce - obklady</t>
  </si>
  <si>
    <t>126</t>
  </si>
  <si>
    <t>781121011</t>
  </si>
  <si>
    <t>Nátěr penetrační na stěnu</t>
  </si>
  <si>
    <t>-835983492</t>
  </si>
  <si>
    <t>127</t>
  </si>
  <si>
    <t>781474112</t>
  </si>
  <si>
    <t>Montáž obkladů vnitřních keramických hladkých přes 9 do 12 ks/m2 lepených flexibilním lepidlem</t>
  </si>
  <si>
    <t>-1406126627</t>
  </si>
  <si>
    <t xml:space="preserve">1,1*1,5                                     "104"</t>
  </si>
  <si>
    <t xml:space="preserve">1,75*1,5                                    "105"</t>
  </si>
  <si>
    <t xml:space="preserve">1,0*1,5                                        "106"</t>
  </si>
  <si>
    <t xml:space="preserve">1,0*1,5                                        "110"</t>
  </si>
  <si>
    <t xml:space="preserve">1,0*1,5                                        "111"</t>
  </si>
  <si>
    <t xml:space="preserve">1,5*1,5                                        "115"</t>
  </si>
  <si>
    <t xml:space="preserve">Mezisoučet                                 "1.n.p."</t>
  </si>
  <si>
    <t xml:space="preserve">Mezisoučet                             "2.n.p."</t>
  </si>
  <si>
    <t>128</t>
  </si>
  <si>
    <t>59761026</t>
  </si>
  <si>
    <t>obklad keramický hladký do 12ks/m2</t>
  </si>
  <si>
    <t>1215136967</t>
  </si>
  <si>
    <t>fig65*1,1</t>
  </si>
  <si>
    <t>129</t>
  </si>
  <si>
    <t>998781102</t>
  </si>
  <si>
    <t>Přesun hmot tonážní pro obklady keramické v objektech v přes 6 do 12 m</t>
  </si>
  <si>
    <t>1514227347</t>
  </si>
  <si>
    <t>783</t>
  </si>
  <si>
    <t>Dokončovací práce - nátěry</t>
  </si>
  <si>
    <t>130</t>
  </si>
  <si>
    <t>783933161</t>
  </si>
  <si>
    <t>Penetrační epoxidový nátěr pórovitých betonových podlah</t>
  </si>
  <si>
    <t>1249127474</t>
  </si>
  <si>
    <t>131</t>
  </si>
  <si>
    <t>783937163</t>
  </si>
  <si>
    <t>Krycí dvojnásobný epoxidový rozpouštědlový nátěr betonové podlahy</t>
  </si>
  <si>
    <t>412331516</t>
  </si>
  <si>
    <t>784</t>
  </si>
  <si>
    <t>Dokončovací práce - malby a tapety</t>
  </si>
  <si>
    <t>132</t>
  </si>
  <si>
    <t>784181101</t>
  </si>
  <si>
    <t>Základní akrylátová jednonásobná bezbarvá penetrace podkladu v místnostech v do 3,80 m</t>
  </si>
  <si>
    <t>1129868058</t>
  </si>
  <si>
    <t xml:space="preserve">Mezisoučet                                                        "1. a 2.n.p. stropy"</t>
  </si>
  <si>
    <t xml:space="preserve">(9,12+6,13+5,96+2,8+2,99+1,5+2,99+1,2)*2*(3,3-1,0)          "110,110a,110b"</t>
  </si>
  <si>
    <t xml:space="preserve">Mezisoučet                                                              "1.n.p. stěny"</t>
  </si>
  <si>
    <t>133</t>
  </si>
  <si>
    <t>784181111</t>
  </si>
  <si>
    <t>Základní silikátová jednonásobná bezbarvá penetrace podkladu v místnostech v do 3,80 m</t>
  </si>
  <si>
    <t>-363319600</t>
  </si>
  <si>
    <t xml:space="preserve">Mezisoučet                              "sanační omítka stěn 1.n.p."</t>
  </si>
  <si>
    <t>134</t>
  </si>
  <si>
    <t>784221101</t>
  </si>
  <si>
    <t>Dvojnásobné bílé malby ze směsí za sucha dobře otěruvzdorných v místnostech do 3,80 m</t>
  </si>
  <si>
    <t>626987338</t>
  </si>
  <si>
    <t>(fig51+fig52+fig53)*2</t>
  </si>
  <si>
    <t>135</t>
  </si>
  <si>
    <t>784321031</t>
  </si>
  <si>
    <t>Dvojnásobné silikátové bílé malby v místnosti v do 3,80 m</t>
  </si>
  <si>
    <t>-1089288892</t>
  </si>
  <si>
    <t>HZS</t>
  </si>
  <si>
    <t>Hodinové zúčtovací sazby</t>
  </si>
  <si>
    <t>136</t>
  </si>
  <si>
    <t>HZS1291</t>
  </si>
  <si>
    <t>Hodinová zúčtovací sazba pomocný stavební dělník</t>
  </si>
  <si>
    <t>hod</t>
  </si>
  <si>
    <t>512</t>
  </si>
  <si>
    <t>1117471937</t>
  </si>
  <si>
    <t xml:space="preserve">100                           "vyklízení nábytku a zařízení"</t>
  </si>
  <si>
    <t>b - Elektroinstalace</t>
  </si>
  <si>
    <t xml:space="preserve"> </t>
  </si>
  <si>
    <t>M - Práce a dodávky M</t>
  </si>
  <si>
    <t xml:space="preserve">    211-M - Elektromontáže - dodávka zařízení</t>
  </si>
  <si>
    <t xml:space="preserve">    212-M - Elektromontáže - doprava dodávek</t>
  </si>
  <si>
    <t xml:space="preserve">    213-M - Elektromontáže - přesun dodávek</t>
  </si>
  <si>
    <t xml:space="preserve">    214-M - Elektromontáže - materiál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</si>
  <si>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</si>
  <si>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</si>
  <si>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</si>
  <si>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</si>
  <si>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215-M - Elektromontáže - prořez</t>
  </si>
  <si>
    <t xml:space="preserve">    216-M - Elektromontáže - materiál podružný</t>
  </si>
  <si>
    <t xml:space="preserve">    217-M - Elektromontáže</t>
  </si>
  <si>
    <t xml:space="preserve">      D1 - Montáž rozvaděčů</t>
  </si>
  <si>
    <t xml:space="preserve">    218-M - Elektromontáže</t>
  </si>
  <si>
    <t xml:space="preserve">    219-M - Elektromontáže - ostatní náklady</t>
  </si>
  <si>
    <t xml:space="preserve">    220-M - Elektromontáže</t>
  </si>
  <si>
    <t>Práce a dodávky M</t>
  </si>
  <si>
    <t>211-M</t>
  </si>
  <si>
    <t>Elektromontáže - dodávka zařízení</t>
  </si>
  <si>
    <t>000000000</t>
  </si>
  <si>
    <t xml:space="preserve">skříň zapuštěná IP40/20 EI30   ozn.RE</t>
  </si>
  <si>
    <t>ks</t>
  </si>
  <si>
    <t>000000000.1</t>
  </si>
  <si>
    <t xml:space="preserve">skříň zapušrěná IP40/20 EI30   ozn.RP1</t>
  </si>
  <si>
    <t>000000000.2</t>
  </si>
  <si>
    <t xml:space="preserve">skříň zapuštěná IP40/20        ozn.RP2</t>
  </si>
  <si>
    <t>000000000.3</t>
  </si>
  <si>
    <t xml:space="preserve">skříň zapuštěná IP40/20 EI30   ozn.RS1</t>
  </si>
  <si>
    <t>000000000.4</t>
  </si>
  <si>
    <t xml:space="preserve">skříň zapuštěná IP40/20        ozn.RS2</t>
  </si>
  <si>
    <t>212-M</t>
  </si>
  <si>
    <t>Elektromontáže - doprava dodávek</t>
  </si>
  <si>
    <t>999999061</t>
  </si>
  <si>
    <t>Doprava dodávek</t>
  </si>
  <si>
    <t>256</t>
  </si>
  <si>
    <t>-1618755804</t>
  </si>
  <si>
    <t>213-M</t>
  </si>
  <si>
    <t>Elektromontáže - přesun dodávek</t>
  </si>
  <si>
    <t>999999062</t>
  </si>
  <si>
    <t>Přesun dodávek</t>
  </si>
  <si>
    <t>587863635</t>
  </si>
  <si>
    <t>214-M</t>
  </si>
  <si>
    <t>Elektromontáže - materiál</t>
  </si>
  <si>
    <t>D2</t>
  </si>
  <si>
    <t>Úložný materiál</t>
  </si>
  <si>
    <t>000321162</t>
  </si>
  <si>
    <t>trubka ohebná PVC 16</t>
  </si>
  <si>
    <t>000321164</t>
  </si>
  <si>
    <t>trubka ohebná PVC 25</t>
  </si>
  <si>
    <t>000321165</t>
  </si>
  <si>
    <t>trubka ohebná PVC 32</t>
  </si>
  <si>
    <t>000321126</t>
  </si>
  <si>
    <t>trubka ohebná PVC 40</t>
  </si>
  <si>
    <t>000321500</t>
  </si>
  <si>
    <t>trubka ochranná korudovaná 40mm</t>
  </si>
  <si>
    <t>000321503</t>
  </si>
  <si>
    <t>trubka ochranná korudovaná 75mm</t>
  </si>
  <si>
    <t>000322112</t>
  </si>
  <si>
    <t>trubka PVC tuhá 16</t>
  </si>
  <si>
    <t>000333021</t>
  </si>
  <si>
    <t>lišta vkládací PVC 18x13</t>
  </si>
  <si>
    <t>000333111</t>
  </si>
  <si>
    <t>lišta vkládací PVC 20x20</t>
  </si>
  <si>
    <t>000333151</t>
  </si>
  <si>
    <t>lišta vkládací PVC 40x20</t>
  </si>
  <si>
    <t>000333161</t>
  </si>
  <si>
    <t>lišta vkládací PVC 40x40</t>
  </si>
  <si>
    <t>000333171</t>
  </si>
  <si>
    <t>lišta vkládací PVC 120x40</t>
  </si>
  <si>
    <t>000340201</t>
  </si>
  <si>
    <t>parapetní kanál PK 120x55D</t>
  </si>
  <si>
    <t>000340212</t>
  </si>
  <si>
    <t>koncový kryt PK 120x55D</t>
  </si>
  <si>
    <t>000340213</t>
  </si>
  <si>
    <t>spojovací kryt PK 120x55D</t>
  </si>
  <si>
    <t>000363033</t>
  </si>
  <si>
    <t>žlab drátěnný 150x50</t>
  </si>
  <si>
    <t>000363084</t>
  </si>
  <si>
    <t>spojka kabelového žlabu</t>
  </si>
  <si>
    <t>000363103</t>
  </si>
  <si>
    <t>držák kabelového žlabu závěs</t>
  </si>
  <si>
    <t>000363100</t>
  </si>
  <si>
    <t>držák krabic kabelového žlabu</t>
  </si>
  <si>
    <t>000363073</t>
  </si>
  <si>
    <t>přepážka kabelového žlabu 50mm</t>
  </si>
  <si>
    <t>000363093</t>
  </si>
  <si>
    <t>spojovací materiál kabelového žlabu</t>
  </si>
  <si>
    <t>000363253</t>
  </si>
  <si>
    <t>závitová tyč M8</t>
  </si>
  <si>
    <t>000311115</t>
  </si>
  <si>
    <t>krabice přístrojová KP68</t>
  </si>
  <si>
    <t>000311111</t>
  </si>
  <si>
    <t>krabice přístrojová KP68 do sádrokartonu</t>
  </si>
  <si>
    <t>000311116</t>
  </si>
  <si>
    <t>krabice odbočná KO68</t>
  </si>
  <si>
    <t>000311116.1</t>
  </si>
  <si>
    <t>krabice odbočná KO68 do sádrokartonu</t>
  </si>
  <si>
    <t>000311315</t>
  </si>
  <si>
    <t>krabice odbočná KO97/5</t>
  </si>
  <si>
    <t>000311315.1</t>
  </si>
  <si>
    <t>krabice odbočná KO97/5 do sádrokartonu</t>
  </si>
  <si>
    <t>000312001</t>
  </si>
  <si>
    <t>krabice odbočná se svorkovnicí IP54</t>
  </si>
  <si>
    <t>000199232</t>
  </si>
  <si>
    <t>svorka do krabice 3x2.5</t>
  </si>
  <si>
    <t>000199234</t>
  </si>
  <si>
    <t>svorka do krabice 5x2.5</t>
  </si>
  <si>
    <t>D3</t>
  </si>
  <si>
    <t>Kabely</t>
  </si>
  <si>
    <t>000101005</t>
  </si>
  <si>
    <t>kabel CYKY 2x1,5</t>
  </si>
  <si>
    <t>000101105</t>
  </si>
  <si>
    <t>kabel CYKY 3x1,5</t>
  </si>
  <si>
    <t>000101106</t>
  </si>
  <si>
    <t>kabel CYKY 3x2,5</t>
  </si>
  <si>
    <t>000101305</t>
  </si>
  <si>
    <t>kabel CYKY 5x1,5</t>
  </si>
  <si>
    <t>000101308</t>
  </si>
  <si>
    <t>kabel CYKY 5x6</t>
  </si>
  <si>
    <t>000101309</t>
  </si>
  <si>
    <t>kabel CYKY 5x10</t>
  </si>
  <si>
    <t>000101310</t>
  </si>
  <si>
    <t>kabel CYKY 5x16</t>
  </si>
  <si>
    <t>000101212</t>
  </si>
  <si>
    <t>kabel 1kV CYKY 3x35+25</t>
  </si>
  <si>
    <t>000132105</t>
  </si>
  <si>
    <t>kabel 1kV CXKH-V180 3x1,5</t>
  </si>
  <si>
    <t>000209401</t>
  </si>
  <si>
    <t>kabel UTP Cat.5</t>
  </si>
  <si>
    <t>000209402</t>
  </si>
  <si>
    <t>trubička pro zatažení optického kabelu</t>
  </si>
  <si>
    <t>000173108</t>
  </si>
  <si>
    <t>vodič CYA 6</t>
  </si>
  <si>
    <t>000173109</t>
  </si>
  <si>
    <t>vodič CYA 10</t>
  </si>
  <si>
    <t>000173110</t>
  </si>
  <si>
    <t>vodič CYA 16</t>
  </si>
  <si>
    <t>000173111</t>
  </si>
  <si>
    <t>vodič CYA 25</t>
  </si>
  <si>
    <t>D4</t>
  </si>
  <si>
    <t>Přístroje</t>
  </si>
  <si>
    <t>000409011</t>
  </si>
  <si>
    <t>spínač 250V 10A řaz.1.IP20</t>
  </si>
  <si>
    <t>000409021</t>
  </si>
  <si>
    <t>spínač 250V 10A řaz.5.IP20</t>
  </si>
  <si>
    <t>000409023</t>
  </si>
  <si>
    <t>spínač 250V 10A řaz.6. IP20</t>
  </si>
  <si>
    <t>000419100</t>
  </si>
  <si>
    <t>zásuvka 16A/250V IP20</t>
  </si>
  <si>
    <t>000422611</t>
  </si>
  <si>
    <t>zásuvka 16A/250V IP20 profil 45</t>
  </si>
  <si>
    <t>000423111</t>
  </si>
  <si>
    <t>zásuvka 16A/250V IP44</t>
  </si>
  <si>
    <t>000420081</t>
  </si>
  <si>
    <t>zásuvka datová 2xRJ45</t>
  </si>
  <si>
    <t>000422611.1</t>
  </si>
  <si>
    <t>zásuvka datová profil 45</t>
  </si>
  <si>
    <t>D5</t>
  </si>
  <si>
    <t>Svítidla</t>
  </si>
  <si>
    <t>000509301</t>
  </si>
  <si>
    <t>A-svítidlo LED panel 600x600 34W 3400lm IP40</t>
  </si>
  <si>
    <t>000509125</t>
  </si>
  <si>
    <t>B-svítidlo LED 1200mm 33W 2800lm IP20</t>
  </si>
  <si>
    <t>000509302</t>
  </si>
  <si>
    <t>D-svítidlo LED panel 600x600 52W 4800lm IP40</t>
  </si>
  <si>
    <t>000509004</t>
  </si>
  <si>
    <t>F-svítidlo LED se senzorem D=375mm 27W 2900lm IP40</t>
  </si>
  <si>
    <t>000509005</t>
  </si>
  <si>
    <t>H-svítidlo LED D=375mm 27W 2900lm IP40</t>
  </si>
  <si>
    <t>000509125.1</t>
  </si>
  <si>
    <t>T-svítidlo LED 1200mm 35W 4500lm asymetrické IP20</t>
  </si>
  <si>
    <t>000598111</t>
  </si>
  <si>
    <t>závěs svítidla T pro tabule</t>
  </si>
  <si>
    <t>000552015</t>
  </si>
  <si>
    <t>N-svítidlo nouzové 2W 1 hodina IP20 s piktogramem</t>
  </si>
  <si>
    <t>215-M</t>
  </si>
  <si>
    <t>Elektromontáže - prořez</t>
  </si>
  <si>
    <t>999999063</t>
  </si>
  <si>
    <t>Prořez</t>
  </si>
  <si>
    <t>279770011</t>
  </si>
  <si>
    <t>216-M</t>
  </si>
  <si>
    <t>Elektromontáže - materiál podružný</t>
  </si>
  <si>
    <t>999999064</t>
  </si>
  <si>
    <t>Materiál podružný</t>
  </si>
  <si>
    <t>1024520110</t>
  </si>
  <si>
    <t>217-M</t>
  </si>
  <si>
    <t>Elektromontáže</t>
  </si>
  <si>
    <t>D1</t>
  </si>
  <si>
    <t>Montáž rozvaděčů</t>
  </si>
  <si>
    <t>210190002</t>
  </si>
  <si>
    <t>rozvodnice/elektrozařízení do hmotnosti 50kg</t>
  </si>
  <si>
    <t>210010002</t>
  </si>
  <si>
    <t>138</t>
  </si>
  <si>
    <t>210010004</t>
  </si>
  <si>
    <t>140</t>
  </si>
  <si>
    <t>210010005</t>
  </si>
  <si>
    <t>142</t>
  </si>
  <si>
    <t>210010006</t>
  </si>
  <si>
    <t>144</t>
  </si>
  <si>
    <t>210010123</t>
  </si>
  <si>
    <t>146</t>
  </si>
  <si>
    <t>210010124</t>
  </si>
  <si>
    <t>148</t>
  </si>
  <si>
    <t>210010021</t>
  </si>
  <si>
    <t>150</t>
  </si>
  <si>
    <t>210010111</t>
  </si>
  <si>
    <t>152</t>
  </si>
  <si>
    <t>210010105</t>
  </si>
  <si>
    <t>154</t>
  </si>
  <si>
    <t>210010105.1</t>
  </si>
  <si>
    <t>156</t>
  </si>
  <si>
    <t>210010105.2</t>
  </si>
  <si>
    <t>158</t>
  </si>
  <si>
    <t>210010106</t>
  </si>
  <si>
    <t>160</t>
  </si>
  <si>
    <t>210020412</t>
  </si>
  <si>
    <t>162</t>
  </si>
  <si>
    <t>210020133</t>
  </si>
  <si>
    <t>kabelový rošt do š.40cm</t>
  </si>
  <si>
    <t>164</t>
  </si>
  <si>
    <t>210020151</t>
  </si>
  <si>
    <t>stojina nebo závěs s výložníky zesílené provedení</t>
  </si>
  <si>
    <t>kg</t>
  </si>
  <si>
    <t>166</t>
  </si>
  <si>
    <t>168</t>
  </si>
  <si>
    <t>170</t>
  </si>
  <si>
    <t>172</t>
  </si>
  <si>
    <t>210010301</t>
  </si>
  <si>
    <t>krabice přístrojová bez zapojení</t>
  </si>
  <si>
    <t>174</t>
  </si>
  <si>
    <t>210010301.1</t>
  </si>
  <si>
    <t>krabice přístrojová bez zapojení do sádrokartonu</t>
  </si>
  <si>
    <t>176</t>
  </si>
  <si>
    <t>210010311</t>
  </si>
  <si>
    <t>krabice odbočná bez svorkovnice a zapojení(-KO68)</t>
  </si>
  <si>
    <t>178</t>
  </si>
  <si>
    <t>180</t>
  </si>
  <si>
    <t>210010312</t>
  </si>
  <si>
    <t>krabice odbočná bez svorkovnice a zapojení(-KO97)</t>
  </si>
  <si>
    <t>182</t>
  </si>
  <si>
    <t>184</t>
  </si>
  <si>
    <t>210010453</t>
  </si>
  <si>
    <t>186</t>
  </si>
  <si>
    <t>210800103</t>
  </si>
  <si>
    <t>kabel Cu(-CYKY) pod omítkou do 2x4/3x2,5/5x1,5</t>
  </si>
  <si>
    <t>188</t>
  </si>
  <si>
    <t>210810048</t>
  </si>
  <si>
    <t>kabel(-CYKY) pevně uložený do 3x6/4x4/7x2,5</t>
  </si>
  <si>
    <t>190</t>
  </si>
  <si>
    <t>192</t>
  </si>
  <si>
    <t>194</t>
  </si>
  <si>
    <t>210810052</t>
  </si>
  <si>
    <t>kabel(-CYKY) pevně uložený do 5x6/7x4/12x1,5</t>
  </si>
  <si>
    <t>196</t>
  </si>
  <si>
    <t>210810053</t>
  </si>
  <si>
    <t>kabel(-CYKY) pevně ulož.do 5x10/12x4/19x2,5/24x1,5</t>
  </si>
  <si>
    <t>198</t>
  </si>
  <si>
    <t>210810054</t>
  </si>
  <si>
    <t>kabel(-CYKY) pevně ulož.do 5x16/24x2,5/48x1,5</t>
  </si>
  <si>
    <t>200</t>
  </si>
  <si>
    <t>210810103</t>
  </si>
  <si>
    <t>kabel Cu(-1kV CYKY)pevně uložený do 3x70/4x50/5x35</t>
  </si>
  <si>
    <t>202</t>
  </si>
  <si>
    <t>210810951</t>
  </si>
  <si>
    <t>kabel(-1kV CHKE) pevně uložený do 2x4/3x2,5/4x1,5</t>
  </si>
  <si>
    <t>204</t>
  </si>
  <si>
    <t>210950341</t>
  </si>
  <si>
    <t>kabel UTP Cat.5 v trubce</t>
  </si>
  <si>
    <t>206</t>
  </si>
  <si>
    <t>210950341.1</t>
  </si>
  <si>
    <t>208</t>
  </si>
  <si>
    <t>210800851</t>
  </si>
  <si>
    <t>vodič CYA 6 pevně uložený</t>
  </si>
  <si>
    <t>210</t>
  </si>
  <si>
    <t>210800851.1</t>
  </si>
  <si>
    <t>vodič CYA 10 pevně uložený</t>
  </si>
  <si>
    <t>212</t>
  </si>
  <si>
    <t>210800851.2</t>
  </si>
  <si>
    <t>vodič CYA 16 pevně uložený</t>
  </si>
  <si>
    <t>214</t>
  </si>
  <si>
    <t>210800851.3</t>
  </si>
  <si>
    <t>vodič CYA 25 pevně uložený</t>
  </si>
  <si>
    <t>216</t>
  </si>
  <si>
    <t>210100001</t>
  </si>
  <si>
    <t>ukončení v rozvaděči vč.zapojení vodiče do 2,5mm2</t>
  </si>
  <si>
    <t>218</t>
  </si>
  <si>
    <t>210100002</t>
  </si>
  <si>
    <t>ukončení v rozvaděči vč.zapojení vodiče do 6mm2</t>
  </si>
  <si>
    <t>220</t>
  </si>
  <si>
    <t>210100003</t>
  </si>
  <si>
    <t>ukončení v rozvaděči vč.zapojení vodiče do 16mm2</t>
  </si>
  <si>
    <t>222</t>
  </si>
  <si>
    <t>210100004</t>
  </si>
  <si>
    <t>ukončení v rozvaděči vč.zapojení vodiče do 25mm2</t>
  </si>
  <si>
    <t>224</t>
  </si>
  <si>
    <t>210100005</t>
  </si>
  <si>
    <t>ukončení v rozvaděči vč.zapojení vodiče do 35mm2</t>
  </si>
  <si>
    <t>226</t>
  </si>
  <si>
    <t>210110041</t>
  </si>
  <si>
    <t>spínač zapuštěný vč.zapojení 1pólový/řazení 1</t>
  </si>
  <si>
    <t>228</t>
  </si>
  <si>
    <t>210110043</t>
  </si>
  <si>
    <t>spínač zapuštěný vč.zapojení sériový/řazení 5-5A</t>
  </si>
  <si>
    <t>230</t>
  </si>
  <si>
    <t>210110045</t>
  </si>
  <si>
    <t>spínač zapuštěný vč.zapojení střídavý/řazení 6</t>
  </si>
  <si>
    <t>232</t>
  </si>
  <si>
    <t>210111011</t>
  </si>
  <si>
    <t>zásuvka domovní zapuštěná vč.zapojení</t>
  </si>
  <si>
    <t>234</t>
  </si>
  <si>
    <t>210111002</t>
  </si>
  <si>
    <t>zásuvka domovní vestavná profil 45</t>
  </si>
  <si>
    <t>236</t>
  </si>
  <si>
    <t>210111031</t>
  </si>
  <si>
    <t>zásuvka nástěnná 230V IP44</t>
  </si>
  <si>
    <t>238</t>
  </si>
  <si>
    <t>210111312</t>
  </si>
  <si>
    <t>zásuvka domovní sdělovací 2násobná vč.zapojení</t>
  </si>
  <si>
    <t>240</t>
  </si>
  <si>
    <t>210111002.1</t>
  </si>
  <si>
    <t>zásuvka domovní vestavná/bez otvoru/vč.zapoj. 2P+Z</t>
  </si>
  <si>
    <t>242</t>
  </si>
  <si>
    <t>210201002</t>
  </si>
  <si>
    <t>A-svítidlo LED panel 600x600 IP40 do podhledu</t>
  </si>
  <si>
    <t>244</t>
  </si>
  <si>
    <t>210201001</t>
  </si>
  <si>
    <t>B-svítidlo LED 1200mm IP20 stropní</t>
  </si>
  <si>
    <t>246</t>
  </si>
  <si>
    <t>210201002.1</t>
  </si>
  <si>
    <t>D-svítidlo LED panel 600x600 IP40 do podhledu</t>
  </si>
  <si>
    <t>248</t>
  </si>
  <si>
    <t>210200012</t>
  </si>
  <si>
    <t>F-svítidlo LED se senzorem D=375mm IP40</t>
  </si>
  <si>
    <t>250</t>
  </si>
  <si>
    <t>210200012.1</t>
  </si>
  <si>
    <t>H-svítidlo LED D=375mm IP40</t>
  </si>
  <si>
    <t>252</t>
  </si>
  <si>
    <t>210201001.1</t>
  </si>
  <si>
    <t>T-svítidlo LED 1200mm asymetrické pro tabule IP20</t>
  </si>
  <si>
    <t>254</t>
  </si>
  <si>
    <t>210201201</t>
  </si>
  <si>
    <t>nouzové orientační svítidlo s piktogramem</t>
  </si>
  <si>
    <t>218-M</t>
  </si>
  <si>
    <t>999999065</t>
  </si>
  <si>
    <t>PPV pro elektromontáže</t>
  </si>
  <si>
    <t>152859088</t>
  </si>
  <si>
    <t>219-M</t>
  </si>
  <si>
    <t>Elektromontáže - ostatní náklady</t>
  </si>
  <si>
    <t>219000101</t>
  </si>
  <si>
    <t>vyhledání stávajících obvodů</t>
  </si>
  <si>
    <t>258</t>
  </si>
  <si>
    <t>219000101.1</t>
  </si>
  <si>
    <t>demontáže</t>
  </si>
  <si>
    <t>260</t>
  </si>
  <si>
    <t>219000101.2</t>
  </si>
  <si>
    <t>napojení termostatických hlavic</t>
  </si>
  <si>
    <t>262</t>
  </si>
  <si>
    <t>137</t>
  </si>
  <si>
    <t>219000101.3</t>
  </si>
  <si>
    <t>napojení nových obvodů na stávající</t>
  </si>
  <si>
    <t>264</t>
  </si>
  <si>
    <t>220-M</t>
  </si>
  <si>
    <t>999999066</t>
  </si>
  <si>
    <t>Kompletační činnost</t>
  </si>
  <si>
    <t>26683076</t>
  </si>
  <si>
    <t>139</t>
  </si>
  <si>
    <t>999999067</t>
  </si>
  <si>
    <t>Revize</t>
  </si>
  <si>
    <t>-2102204947</t>
  </si>
  <si>
    <t>c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</si>
  <si>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</si>
  <si>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</si>
  <si>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</si>
  <si>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</si>
  <si>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</si>
  <si>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733223202</t>
  </si>
  <si>
    <t>Potrubí z trubek měděných tvrdých spojovaných tvrdým pájením Ø 15/1</t>
  </si>
  <si>
    <t>CS ÚRS 2023 01</t>
  </si>
  <si>
    <t>733223203</t>
  </si>
  <si>
    <t>Potrubí z trubek měděných tvrdých spojovaných tvrdým pájením Ø 18/1</t>
  </si>
  <si>
    <t>733223204</t>
  </si>
  <si>
    <t>Potrubí z trubek měděných tvrdých spojovaných tvrdým pájením Ø 22/1</t>
  </si>
  <si>
    <t>733223205</t>
  </si>
  <si>
    <t>Potrubí z trubek měděných tvrdých spojovaných tvrdým pájením Ø 28/1,5</t>
  </si>
  <si>
    <t>733223206</t>
  </si>
  <si>
    <t>Potrubí z trubek měděných tvrdých spojovaných tvrdým pájením Ø 35/1,5</t>
  </si>
  <si>
    <t>733223207</t>
  </si>
  <si>
    <t>Potrubí z trubek měděných tvrdých spojovaných tvrdým pájením Ø 42/1,5</t>
  </si>
  <si>
    <t>733223208</t>
  </si>
  <si>
    <t>Potrubí z trubek měděných tvrdých spojovaných tvrdým pájením Ø 54/2</t>
  </si>
  <si>
    <t>733224222</t>
  </si>
  <si>
    <t>Potrubí z trubek měděných Příplatek k cenám za zhotovení přípojky z trubek měděných Ø 15/1</t>
  </si>
  <si>
    <t>733224223</t>
  </si>
  <si>
    <t>Potrubí z trubek měděných Příplatek k cenám za zhotovení přípojky z trubek měděných Ø 18/1</t>
  </si>
  <si>
    <t>733231111</t>
  </si>
  <si>
    <t>Kompenzátory pro měděné potrubí tvaru U s hladkými ohyby s konci na vnitřní pájení D 15</t>
  </si>
  <si>
    <t>733231112</t>
  </si>
  <si>
    <t>Kompenzátory pro měděné potrubí tvaru U s hladkými ohyby s konci na vnitřní pájení D 18</t>
  </si>
  <si>
    <t>733291101</t>
  </si>
  <si>
    <t>Zkoušky těsnosti potrubí z trubek měděných Ø do 35/1,5</t>
  </si>
  <si>
    <t>733291102</t>
  </si>
  <si>
    <t>Zkoušky těsnosti potrubí z trubek měděných Ø přes 35/1,5 do 64/2,0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</si>
  <si>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</si>
  <si>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</si>
  <si>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</si>
  <si>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</si>
  <si>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998733102</t>
  </si>
  <si>
    <t>Přesun hmot pro rozvody potrubí stanovený z hmotnosti přesunovaného materiálu vodorovná dopravní vzdálenost do 50 m v objektech výšky přes 6 do 12 m</t>
  </si>
  <si>
    <t>734</t>
  </si>
  <si>
    <t>Ústřední vytápění - armatury</t>
  </si>
  <si>
    <t>734261402</t>
  </si>
  <si>
    <t>Šroubení připojovací armatury radiátorů VK PN 10 do 110°C, regulační uzavíratelné rohové G 1/2 x 18</t>
  </si>
  <si>
    <t>734291951</t>
  </si>
  <si>
    <t>Opravy armatur závitových zpětná montáž hlavic ručního a termostatického ovládání</t>
  </si>
  <si>
    <t>734292777</t>
  </si>
  <si>
    <t>Kohout kulový přímý G 2 PN 42 do 185°C plnoprůtokový s koulí DADO vnitřní závit</t>
  </si>
  <si>
    <t>-691874178</t>
  </si>
  <si>
    <t>7344121131</t>
  </si>
  <si>
    <t>Měřič tepla kompaktní Qn 4,0 G 1</t>
  </si>
  <si>
    <t>1397166714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</si>
  <si>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</si>
  <si>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</si>
  <si>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</si>
  <si>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</si>
  <si>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</si>
  <si>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</si>
  <si>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735111810</t>
  </si>
  <si>
    <t>Demontáž otopných těles litinových článkových</t>
  </si>
  <si>
    <t>735151822</t>
  </si>
  <si>
    <t>Demontáž otopných těles panelových dvouřadých stavební délky přes 1500 do 2820 mm</t>
  </si>
  <si>
    <t>735152558</t>
  </si>
  <si>
    <t>Otopná tělesa panelová VK dvoudesková PN 1,0 MPa, T do 110°C se dvěma přídavnými přestupními plochami výšky tělesa 500 mm stavební délky / výkonu 1100 mm / 1597 W</t>
  </si>
  <si>
    <t>735152577</t>
  </si>
  <si>
    <t>Otopná tělesa panelová VK dvoudesková PN 1,0 MPa, T do 110°C se dvěma přídavnými přestupními plochami výšky tělesa 600 mm stavební délky / výkonu 1000 mm / 1679 W</t>
  </si>
  <si>
    <t>735152579</t>
  </si>
  <si>
    <t>Otopná tělesa panelová VK dvoudesková PN 1,0 MPa, T do 110°C se dvěma přídavnými přestupními plochami výšky tělesa 600 mm stavební délky / výkonu 1200 mm / 2015 W</t>
  </si>
  <si>
    <t>735152580</t>
  </si>
  <si>
    <t>Otopná tělesa panelová VK dvoudesková PN 1,0 MPa, T do 110°C se dvěma přídavnými přestupními plochami výšky tělesa 600 mm stavební délky / výkonu 1400 mm / 2351 W</t>
  </si>
  <si>
    <t>735152581</t>
  </si>
  <si>
    <t>Otopná tělesa panelová VK dvoudesková PN 1,0 MPa, T do 110°C se dvěma přídavnými přestupními plochami výšky tělesa 600 mm stavební délky / výkonu 1600 mm / 2686 W</t>
  </si>
  <si>
    <t>735152600</t>
  </si>
  <si>
    <t>Otopná tělesa panelová VK dvoudesková PN 1,0 MPa, T do 110°C se dvěma přídavnými přestupními plochami výšky tělesa 900 mm stavební délky / výkonu 1400 mm / 3238 W</t>
  </si>
  <si>
    <t>735152659</t>
  </si>
  <si>
    <t>Otopná tělesa panelová VK třídesková PN 1,0 MPa, T do 110°C se třemi přídavnými přestupními plochami výšky tělesa 500 mm stavební délky / výkonu 1200 mm / 2495 W</t>
  </si>
  <si>
    <t>735152663</t>
  </si>
  <si>
    <t>Otopná tělesa panelová VK třídesková PN 1,0 MPa, T do 110°C se třemi přídavnými přestupními plochami výšky tělesa 500 mm stavební délky / výkonu 2000 mm / 4158 W</t>
  </si>
  <si>
    <t>735152679</t>
  </si>
  <si>
    <t>Otopná tělesa panelová VK třídesková PN 1,0 MPa, T do 110°C se třemi přídavnými přestupními plochami výšky tělesa 600 mm stavební délky / výkonu 1200 mm / 2887 W</t>
  </si>
  <si>
    <t>735191905</t>
  </si>
  <si>
    <t>Ostatní opravy otopných těles odvzdušnění tělesa</t>
  </si>
  <si>
    <t>735494811</t>
  </si>
  <si>
    <t>Vypuštění vody z otopných soustav bez kotlů, ohříváků, zásobníků a nádrží</t>
  </si>
  <si>
    <t>998735102</t>
  </si>
  <si>
    <t>Přesun hmot pro otopná tělesa stanovený z hmotnosti přesunovaného materiálu vodorovná dopravní vzdálenost do 50 m v objektech výšky přes 6 do 12 m</t>
  </si>
  <si>
    <t>HZS2212</t>
  </si>
  <si>
    <t>Hodinové zúčtovací sazby profesí PSV provádění stavebních instalací instalatér odborný</t>
  </si>
  <si>
    <t>262144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</si>
  <si>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</si>
  <si>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</si>
  <si>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</si>
  <si>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</si>
  <si>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</si>
  <si>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</si>
  <si>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</si>
  <si>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</si>
  <si>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</si>
  <si>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</si>
  <si>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</si>
  <si>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</si>
  <si>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</si>
  <si>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</si>
  <si>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</si>
  <si>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</si>
  <si>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</si>
  <si>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350186392</t>
  </si>
  <si>
    <t>VRN2</t>
  </si>
  <si>
    <t>Příprava staveniště</t>
  </si>
  <si>
    <t>020001000</t>
  </si>
  <si>
    <t>-1643132450</t>
  </si>
  <si>
    <t>VRN3</t>
  </si>
  <si>
    <t>Zařízení staveniště</t>
  </si>
  <si>
    <t>030001000</t>
  </si>
  <si>
    <t>-112182194</t>
  </si>
  <si>
    <t>VRN4</t>
  </si>
  <si>
    <t>Inženýrská činnost</t>
  </si>
  <si>
    <t>040001000</t>
  </si>
  <si>
    <t>-2111281166</t>
  </si>
  <si>
    <t>VRN5</t>
  </si>
  <si>
    <t>Finanční náklady</t>
  </si>
  <si>
    <t>050001000</t>
  </si>
  <si>
    <t>1460019363</t>
  </si>
  <si>
    <t>VRN6</t>
  </si>
  <si>
    <t>Územní vlivy</t>
  </si>
  <si>
    <t>060001000</t>
  </si>
  <si>
    <t>-1983735636</t>
  </si>
  <si>
    <t>VRN7</t>
  </si>
  <si>
    <t>Provozní vlivy</t>
  </si>
  <si>
    <t>070001000</t>
  </si>
  <si>
    <t>-600073403</t>
  </si>
  <si>
    <t>VRN8</t>
  </si>
  <si>
    <t>Přesun stavebních kapacit</t>
  </si>
  <si>
    <t>080001000</t>
  </si>
  <si>
    <t>Další náklady na pracovníky</t>
  </si>
  <si>
    <t>-164133023</t>
  </si>
  <si>
    <t>VRN9</t>
  </si>
  <si>
    <t>Ostatní náklady</t>
  </si>
  <si>
    <t>090001000</t>
  </si>
  <si>
    <t>81193529</t>
  </si>
  <si>
    <t>SEZNAM FIGUR</t>
  </si>
  <si>
    <t>Výměra</t>
  </si>
  <si>
    <t xml:space="preserve"> 2</t>
  </si>
  <si>
    <t>oprava vnitřních omítek stěn</t>
  </si>
  <si>
    <t>minerální podhled</t>
  </si>
  <si>
    <t>fig66</t>
  </si>
  <si>
    <t>ukončující lišty</t>
  </si>
  <si>
    <t>fig67</t>
  </si>
  <si>
    <t>rohové lišty</t>
  </si>
  <si>
    <t xml:space="preserve"> 2/ 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</si>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</sst>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Projektis29822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SPOŠ D. K. n.L., budova H - 1.etapa - 2.část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11. 1. 2024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SPOŠ Dvůr Králové, Elišky Krásnohorské 2069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DK s.r.o.,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ROUND(AG95+AG99,0)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ROUND(AS95+AS99,0)</f>
        <v>0</v>
      </c>
      <c r="AT94" s="98">
        <f>ROUND(SUM(AV94:AW94),0)</f>
        <v>0</v>
      </c>
      <c r="AU94" s="99">
        <f>ROUND(AU95+AU99,5)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ROUND(AZ95+AZ99,0)</f>
        <v>0</v>
      </c>
      <c r="BA94" s="98">
        <f>ROUND(BA95+BA99,0)</f>
        <v>0</v>
      </c>
      <c r="BB94" s="98">
        <f>ROUND(BB95+BB99,0)</f>
        <v>0</v>
      </c>
      <c r="BC94" s="98">
        <f>ROUND(BC95+BC99,0)</f>
        <v>0</v>
      </c>
      <c r="BD94" s="100">
        <f>ROUND(BD95+BD99,0)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7"/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ROUND(SUM(AG96:AG98),0)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83</v>
      </c>
      <c r="AR95" s="103"/>
      <c r="AS95" s="110">
        <f>ROUND(SUM(AS96:AS98),0)</f>
        <v>0</v>
      </c>
      <c r="AT95" s="111">
        <f>ROUND(SUM(AV95:AW95),0)</f>
        <v>0</v>
      </c>
      <c r="AU95" s="112">
        <f>ROUND(SUM(AU96:AU98),5)</f>
        <v>0</v>
      </c>
      <c r="AV95" s="111">
        <f>ROUND(AZ95*L29,0)</f>
        <v>0</v>
      </c>
      <c r="AW95" s="111">
        <f>ROUND(BA95*L30,0)</f>
        <v>0</v>
      </c>
      <c r="AX95" s="111">
        <f>ROUND(BB95*L29,0)</f>
        <v>0</v>
      </c>
      <c r="AY95" s="111">
        <f>ROUND(BC95*L30,0)</f>
        <v>0</v>
      </c>
      <c r="AZ95" s="111">
        <f>ROUND(SUM(AZ96:AZ98),0)</f>
        <v>0</v>
      </c>
      <c r="BA95" s="111">
        <f>ROUND(SUM(BA96:BA98),0)</f>
        <v>0</v>
      </c>
      <c r="BB95" s="111">
        <f>ROUND(SUM(BB96:BB98),0)</f>
        <v>0</v>
      </c>
      <c r="BC95" s="111">
        <f>ROUND(SUM(BC96:BC98),0)</f>
        <v>0</v>
      </c>
      <c r="BD95" s="113">
        <f>ROUND(SUM(BD96:BD98),0)</f>
        <v>0</v>
      </c>
      <c r="BE95" s="7"/>
      <c r="BS95" s="114" t="s">
        <v>76</v>
      </c>
      <c r="BT95" s="114" t="s">
        <v>8</v>
      </c>
      <c r="BU95" s="114" t="s">
        <v>78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81</v>
      </c>
    </row>
    <row r="96" s="4" customFormat="1" ht="16.5" customHeight="1">
      <c r="A96" s="115" t="s">
        <v>85</v>
      </c>
      <c r="B96" s="63"/>
      <c r="C96" s="10"/>
      <c r="D96" s="10"/>
      <c r="E96" s="116" t="s">
        <v>86</v>
      </c>
      <c r="F96" s="116"/>
      <c r="G96" s="116"/>
      <c r="H96" s="116"/>
      <c r="I96" s="116"/>
      <c r="J96" s="10"/>
      <c r="K96" s="116" t="s">
        <v>87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'a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88</v>
      </c>
      <c r="AR96" s="63"/>
      <c r="AS96" s="119">
        <v>0</v>
      </c>
      <c r="AT96" s="120">
        <f>ROUND(SUM(AV96:AW96),0)</f>
        <v>0</v>
      </c>
      <c r="AU96" s="121">
        <f>'a - Stavební část'!P141</f>
        <v>0</v>
      </c>
      <c r="AV96" s="120">
        <f>'a - Stavební část'!J35</f>
        <v>0</v>
      </c>
      <c r="AW96" s="120">
        <f>'a - Stavební část'!J36</f>
        <v>0</v>
      </c>
      <c r="AX96" s="120">
        <f>'a - Stavební část'!J37</f>
        <v>0</v>
      </c>
      <c r="AY96" s="120">
        <f>'a - Stavební část'!J38</f>
        <v>0</v>
      </c>
      <c r="AZ96" s="120">
        <f>'a - Stavební část'!F35</f>
        <v>0</v>
      </c>
      <c r="BA96" s="120">
        <f>'a - Stavební část'!F36</f>
        <v>0</v>
      </c>
      <c r="BB96" s="120">
        <f>'a - Stavební část'!F37</f>
        <v>0</v>
      </c>
      <c r="BC96" s="120">
        <f>'a - Stavební část'!F38</f>
        <v>0</v>
      </c>
      <c r="BD96" s="122">
        <f>'a - Stavební část'!F39</f>
        <v>0</v>
      </c>
      <c r="BE96" s="4"/>
      <c r="BT96" s="26" t="s">
        <v>81</v>
      </c>
      <c r="BV96" s="26" t="s">
        <v>79</v>
      </c>
      <c r="BW96" s="26" t="s">
        <v>89</v>
      </c>
      <c r="BX96" s="26" t="s">
        <v>84</v>
      </c>
      <c r="CL96" s="26" t="s">
        <v>1</v>
      </c>
    </row>
    <row r="97" s="4" customFormat="1" ht="16.5" customHeight="1">
      <c r="A97" s="115" t="s">
        <v>85</v>
      </c>
      <c r="B97" s="63"/>
      <c r="C97" s="10"/>
      <c r="D97" s="10"/>
      <c r="E97" s="116" t="s">
        <v>90</v>
      </c>
      <c r="F97" s="116"/>
      <c r="G97" s="116"/>
      <c r="H97" s="116"/>
      <c r="I97" s="116"/>
      <c r="J97" s="10"/>
      <c r="K97" s="116" t="s">
        <v>91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'b - Elektroinstalace'!J32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88</v>
      </c>
      <c r="AR97" s="63"/>
      <c r="AS97" s="119">
        <v>0</v>
      </c>
      <c r="AT97" s="120">
        <f>ROUND(SUM(AV97:AW97),0)</f>
        <v>0</v>
      </c>
      <c r="AU97" s="121">
        <f>'b - Elektroinstalace'!P140</f>
        <v>0</v>
      </c>
      <c r="AV97" s="120">
        <f>'b - Elektroinstalace'!J35</f>
        <v>0</v>
      </c>
      <c r="AW97" s="120">
        <f>'b - Elektroinstalace'!J36</f>
        <v>0</v>
      </c>
      <c r="AX97" s="120">
        <f>'b - Elektroinstalace'!J37</f>
        <v>0</v>
      </c>
      <c r="AY97" s="120">
        <f>'b - Elektroinstalace'!J38</f>
        <v>0</v>
      </c>
      <c r="AZ97" s="120">
        <f>'b - Elektroinstalace'!F35</f>
        <v>0</v>
      </c>
      <c r="BA97" s="120">
        <f>'b - Elektroinstalace'!F36</f>
        <v>0</v>
      </c>
      <c r="BB97" s="120">
        <f>'b - Elektroinstalace'!F37</f>
        <v>0</v>
      </c>
      <c r="BC97" s="120">
        <f>'b - Elektroinstalace'!F38</f>
        <v>0</v>
      </c>
      <c r="BD97" s="122">
        <f>'b - Elektroinstalace'!F39</f>
        <v>0</v>
      </c>
      <c r="BE97" s="4"/>
      <c r="BT97" s="26" t="s">
        <v>81</v>
      </c>
      <c r="BV97" s="26" t="s">
        <v>79</v>
      </c>
      <c r="BW97" s="26" t="s">
        <v>92</v>
      </c>
      <c r="BX97" s="26" t="s">
        <v>84</v>
      </c>
      <c r="CL97" s="26" t="s">
        <v>1</v>
      </c>
    </row>
    <row r="98" s="4" customFormat="1" ht="16.5" customHeight="1">
      <c r="A98" s="115" t="s">
        <v>85</v>
      </c>
      <c r="B98" s="63"/>
      <c r="C98" s="10"/>
      <c r="D98" s="10"/>
      <c r="E98" s="116" t="s">
        <v>93</v>
      </c>
      <c r="F98" s="116"/>
      <c r="G98" s="116"/>
      <c r="H98" s="116"/>
      <c r="I98" s="116"/>
      <c r="J98" s="10"/>
      <c r="K98" s="116" t="s">
        <v>94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'c - Vytápění'!J32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88</v>
      </c>
      <c r="AR98" s="63"/>
      <c r="AS98" s="119">
        <v>0</v>
      </c>
      <c r="AT98" s="120">
        <f>ROUND(SUM(AV98:AW98),0)</f>
        <v>0</v>
      </c>
      <c r="AU98" s="121">
        <f>'c - Vytápění'!P125</f>
        <v>0</v>
      </c>
      <c r="AV98" s="120">
        <f>'c - Vytápění'!J35</f>
        <v>0</v>
      </c>
      <c r="AW98" s="120">
        <f>'c - Vytápění'!J36</f>
        <v>0</v>
      </c>
      <c r="AX98" s="120">
        <f>'c - Vytápění'!J37</f>
        <v>0</v>
      </c>
      <c r="AY98" s="120">
        <f>'c - Vytápění'!J38</f>
        <v>0</v>
      </c>
      <c r="AZ98" s="120">
        <f>'c - Vytápění'!F35</f>
        <v>0</v>
      </c>
      <c r="BA98" s="120">
        <f>'c - Vytápění'!F36</f>
        <v>0</v>
      </c>
      <c r="BB98" s="120">
        <f>'c - Vytápění'!F37</f>
        <v>0</v>
      </c>
      <c r="BC98" s="120">
        <f>'c - Vytápění'!F38</f>
        <v>0</v>
      </c>
      <c r="BD98" s="122">
        <f>'c - Vytápění'!F39</f>
        <v>0</v>
      </c>
      <c r="BE98" s="4"/>
      <c r="BT98" s="26" t="s">
        <v>81</v>
      </c>
      <c r="BV98" s="26" t="s">
        <v>79</v>
      </c>
      <c r="BW98" s="26" t="s">
        <v>95</v>
      </c>
      <c r="BX98" s="26" t="s">
        <v>84</v>
      </c>
      <c r="CL98" s="26" t="s">
        <v>1</v>
      </c>
    </row>
    <row r="99" s="7" customFormat="1" ht="16.5" customHeight="1">
      <c r="A99" s="115" t="s">
        <v>85</v>
      </c>
      <c r="B99" s="103"/>
      <c r="C99" s="104"/>
      <c r="D99" s="105" t="s">
        <v>96</v>
      </c>
      <c r="E99" s="105"/>
      <c r="F99" s="105"/>
      <c r="G99" s="105"/>
      <c r="H99" s="105"/>
      <c r="I99" s="106"/>
      <c r="J99" s="105" t="s">
        <v>97</v>
      </c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8">
        <f>'4 - Vedlejší náklady'!J30</f>
        <v>0</v>
      </c>
      <c r="AH99" s="106"/>
      <c r="AI99" s="106"/>
      <c r="AJ99" s="106"/>
      <c r="AK99" s="106"/>
      <c r="AL99" s="106"/>
      <c r="AM99" s="106"/>
      <c r="AN99" s="108">
        <f>SUM(AG99,AT99)</f>
        <v>0</v>
      </c>
      <c r="AO99" s="106"/>
      <c r="AP99" s="106"/>
      <c r="AQ99" s="109" t="s">
        <v>83</v>
      </c>
      <c r="AR99" s="103"/>
      <c r="AS99" s="123">
        <v>0</v>
      </c>
      <c r="AT99" s="124">
        <f>ROUND(SUM(AV99:AW99),0)</f>
        <v>0</v>
      </c>
      <c r="AU99" s="125">
        <f>'4 - Vedlejší náklady'!P126</f>
        <v>0</v>
      </c>
      <c r="AV99" s="124">
        <f>'4 - Vedlejší náklady'!J33</f>
        <v>0</v>
      </c>
      <c r="AW99" s="124">
        <f>'4 - Vedlejší náklady'!J34</f>
        <v>0</v>
      </c>
      <c r="AX99" s="124">
        <f>'4 - Vedlejší náklady'!J35</f>
        <v>0</v>
      </c>
      <c r="AY99" s="124">
        <f>'4 - Vedlejší náklady'!J36</f>
        <v>0</v>
      </c>
      <c r="AZ99" s="124">
        <f>'4 - Vedlejší náklady'!F33</f>
        <v>0</v>
      </c>
      <c r="BA99" s="124">
        <f>'4 - Vedlejší náklady'!F34</f>
        <v>0</v>
      </c>
      <c r="BB99" s="124">
        <f>'4 - Vedlejší náklady'!F35</f>
        <v>0</v>
      </c>
      <c r="BC99" s="124">
        <f>'4 - Vedlejší náklady'!F36</f>
        <v>0</v>
      </c>
      <c r="BD99" s="126">
        <f>'4 - Vedlejší náklady'!F37</f>
        <v>0</v>
      </c>
      <c r="BE99" s="7"/>
      <c r="BT99" s="114" t="s">
        <v>8</v>
      </c>
      <c r="BV99" s="114" t="s">
        <v>79</v>
      </c>
      <c r="BW99" s="114" t="s">
        <v>98</v>
      </c>
      <c r="BX99" s="114" t="s">
        <v>4</v>
      </c>
      <c r="CL99" s="114" t="s">
        <v>1</v>
      </c>
      <c r="CM99" s="114" t="s">
        <v>81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Stavební část'!C2" display="/"/>
    <hyperlink ref="A97" location="'b - Elektroinstalace'!C2" display="/"/>
    <hyperlink ref="A98" location="'c - Vytápění'!C2" display="/"/>
    <hyperlink ref="A99" location="'4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27" t="s">
        <v>99</v>
      </c>
      <c r="BA2" s="127" t="s">
        <v>100</v>
      </c>
      <c r="BB2" s="127" t="s">
        <v>1</v>
      </c>
      <c r="BC2" s="127" t="s">
        <v>101</v>
      </c>
      <c r="BD2" s="127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127" t="s">
        <v>102</v>
      </c>
      <c r="BA3" s="127" t="s">
        <v>103</v>
      </c>
      <c r="BB3" s="127" t="s">
        <v>1</v>
      </c>
      <c r="BC3" s="127" t="s">
        <v>104</v>
      </c>
      <c r="BD3" s="127" t="s">
        <v>81</v>
      </c>
    </row>
    <row r="4" s="1" customFormat="1" ht="24.96" customHeight="1">
      <c r="B4" s="21"/>
      <c r="D4" s="22" t="s">
        <v>105</v>
      </c>
      <c r="L4" s="21"/>
      <c r="M4" s="128" t="s">
        <v>11</v>
      </c>
      <c r="AT4" s="18" t="s">
        <v>3</v>
      </c>
      <c r="AZ4" s="127" t="s">
        <v>106</v>
      </c>
      <c r="BA4" s="127" t="s">
        <v>107</v>
      </c>
      <c r="BB4" s="127" t="s">
        <v>1</v>
      </c>
      <c r="BC4" s="127" t="s">
        <v>108</v>
      </c>
      <c r="BD4" s="127" t="s">
        <v>81</v>
      </c>
    </row>
    <row r="5" s="1" customFormat="1" ht="6.96" customHeight="1">
      <c r="B5" s="21"/>
      <c r="L5" s="21"/>
      <c r="AZ5" s="127" t="s">
        <v>109</v>
      </c>
      <c r="BA5" s="127" t="s">
        <v>110</v>
      </c>
      <c r="BB5" s="127" t="s">
        <v>1</v>
      </c>
      <c r="BC5" s="127" t="s">
        <v>111</v>
      </c>
      <c r="BD5" s="127" t="s">
        <v>81</v>
      </c>
    </row>
    <row r="6" s="1" customFormat="1" ht="12" customHeight="1">
      <c r="B6" s="21"/>
      <c r="D6" s="31" t="s">
        <v>17</v>
      </c>
      <c r="L6" s="21"/>
      <c r="AZ6" s="127" t="s">
        <v>112</v>
      </c>
      <c r="BA6" s="127" t="s">
        <v>113</v>
      </c>
      <c r="BB6" s="127" t="s">
        <v>1</v>
      </c>
      <c r="BC6" s="127" t="s">
        <v>114</v>
      </c>
      <c r="BD6" s="127" t="s">
        <v>81</v>
      </c>
    </row>
    <row r="7" s="1" customFormat="1" ht="16.5" customHeight="1">
      <c r="B7" s="21"/>
      <c r="E7" s="129" t="str">
        <f>'Rekapitulace stavby'!K6</f>
        <v>SPOŠ D. K. n.L., budova H - 1.etapa - 2.část</v>
      </c>
      <c r="F7" s="31"/>
      <c r="G7" s="31"/>
      <c r="H7" s="31"/>
      <c r="L7" s="21"/>
      <c r="AZ7" s="127" t="s">
        <v>115</v>
      </c>
      <c r="BA7" s="127" t="s">
        <v>116</v>
      </c>
      <c r="BB7" s="127" t="s">
        <v>1</v>
      </c>
      <c r="BC7" s="127" t="s">
        <v>117</v>
      </c>
      <c r="BD7" s="127" t="s">
        <v>81</v>
      </c>
    </row>
    <row r="8" s="1" customFormat="1" ht="12" customHeight="1">
      <c r="B8" s="21"/>
      <c r="D8" s="31" t="s">
        <v>118</v>
      </c>
      <c r="L8" s="21"/>
      <c r="AZ8" s="127" t="s">
        <v>119</v>
      </c>
      <c r="BA8" s="127" t="s">
        <v>120</v>
      </c>
      <c r="BB8" s="127" t="s">
        <v>1</v>
      </c>
      <c r="BC8" s="127" t="s">
        <v>121</v>
      </c>
      <c r="BD8" s="127" t="s">
        <v>81</v>
      </c>
    </row>
    <row r="9" s="2" customFormat="1" ht="16.5" customHeight="1">
      <c r="A9" s="37"/>
      <c r="B9" s="38"/>
      <c r="C9" s="37"/>
      <c r="D9" s="37"/>
      <c r="E9" s="129" t="s">
        <v>122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123</v>
      </c>
      <c r="BA9" s="127" t="s">
        <v>124</v>
      </c>
      <c r="BB9" s="127" t="s">
        <v>1</v>
      </c>
      <c r="BC9" s="127" t="s">
        <v>77</v>
      </c>
      <c r="BD9" s="127" t="s">
        <v>81</v>
      </c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126</v>
      </c>
      <c r="BA10" s="127" t="s">
        <v>127</v>
      </c>
      <c r="BB10" s="127" t="s">
        <v>1</v>
      </c>
      <c r="BC10" s="127" t="s">
        <v>77</v>
      </c>
      <c r="BD10" s="127" t="s">
        <v>81</v>
      </c>
    </row>
    <row r="11" s="2" customFormat="1" ht="16.5" customHeight="1">
      <c r="A11" s="37"/>
      <c r="B11" s="38"/>
      <c r="C11" s="37"/>
      <c r="D11" s="37"/>
      <c r="E11" s="66" t="s">
        <v>128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129</v>
      </c>
      <c r="BA11" s="127" t="s">
        <v>130</v>
      </c>
      <c r="BB11" s="127" t="s">
        <v>1</v>
      </c>
      <c r="BC11" s="127" t="s">
        <v>131</v>
      </c>
      <c r="BD11" s="127" t="s">
        <v>81</v>
      </c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132</v>
      </c>
      <c r="BA12" s="127" t="s">
        <v>133</v>
      </c>
      <c r="BB12" s="127" t="s">
        <v>1</v>
      </c>
      <c r="BC12" s="127" t="s">
        <v>134</v>
      </c>
      <c r="BD12" s="127" t="s">
        <v>81</v>
      </c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7" t="s">
        <v>135</v>
      </c>
      <c r="BA13" s="127" t="s">
        <v>136</v>
      </c>
      <c r="BB13" s="127" t="s">
        <v>1</v>
      </c>
      <c r="BC13" s="127" t="s">
        <v>137</v>
      </c>
      <c r="BD13" s="127" t="s">
        <v>81</v>
      </c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7" t="s">
        <v>138</v>
      </c>
      <c r="BA14" s="127" t="s">
        <v>139</v>
      </c>
      <c r="BB14" s="127" t="s">
        <v>1</v>
      </c>
      <c r="BC14" s="127" t="s">
        <v>140</v>
      </c>
      <c r="BD14" s="127" t="s">
        <v>81</v>
      </c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7" t="s">
        <v>141</v>
      </c>
      <c r="BA15" s="127" t="s">
        <v>142</v>
      </c>
      <c r="BB15" s="127" t="s">
        <v>1</v>
      </c>
      <c r="BC15" s="127" t="s">
        <v>143</v>
      </c>
      <c r="BD15" s="127" t="s">
        <v>81</v>
      </c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7" t="s">
        <v>144</v>
      </c>
      <c r="BA16" s="127" t="s">
        <v>145</v>
      </c>
      <c r="BB16" s="127" t="s">
        <v>1</v>
      </c>
      <c r="BC16" s="127" t="s">
        <v>146</v>
      </c>
      <c r="BD16" s="127" t="s">
        <v>81</v>
      </c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27" t="s">
        <v>147</v>
      </c>
      <c r="BA17" s="127" t="s">
        <v>147</v>
      </c>
      <c r="BB17" s="127" t="s">
        <v>1</v>
      </c>
      <c r="BC17" s="127" t="s">
        <v>148</v>
      </c>
      <c r="BD17" s="127" t="s">
        <v>81</v>
      </c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27" t="s">
        <v>149</v>
      </c>
      <c r="BA18" s="127" t="s">
        <v>149</v>
      </c>
      <c r="BB18" s="127" t="s">
        <v>1</v>
      </c>
      <c r="BC18" s="127" t="s">
        <v>150</v>
      </c>
      <c r="BD18" s="127" t="s">
        <v>81</v>
      </c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27" t="s">
        <v>151</v>
      </c>
      <c r="BA19" s="127" t="s">
        <v>151</v>
      </c>
      <c r="BB19" s="127" t="s">
        <v>1</v>
      </c>
      <c r="BC19" s="127" t="s">
        <v>77</v>
      </c>
      <c r="BD19" s="127" t="s">
        <v>81</v>
      </c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27" t="s">
        <v>152</v>
      </c>
      <c r="BA20" s="127" t="s">
        <v>152</v>
      </c>
      <c r="BB20" s="127" t="s">
        <v>1</v>
      </c>
      <c r="BC20" s="127" t="s">
        <v>77</v>
      </c>
      <c r="BD20" s="127" t="s">
        <v>81</v>
      </c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27" t="s">
        <v>153</v>
      </c>
      <c r="BA21" s="127" t="s">
        <v>153</v>
      </c>
      <c r="BB21" s="127" t="s">
        <v>1</v>
      </c>
      <c r="BC21" s="127" t="s">
        <v>77</v>
      </c>
      <c r="BD21" s="127" t="s">
        <v>81</v>
      </c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27" t="s">
        <v>154</v>
      </c>
      <c r="BA22" s="127" t="s">
        <v>154</v>
      </c>
      <c r="BB22" s="127" t="s">
        <v>1</v>
      </c>
      <c r="BC22" s="127" t="s">
        <v>155</v>
      </c>
      <c r="BD22" s="127" t="s">
        <v>81</v>
      </c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ROUND(J141,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ROUND((SUM(BE141:BE602)),  0)</f>
        <v>0</v>
      </c>
      <c r="G35" s="37"/>
      <c r="H35" s="37"/>
      <c r="I35" s="136">
        <v>0.20999999999999999</v>
      </c>
      <c r="J35" s="135">
        <f>ROUND(((SUM(BE141:BE602))*I35),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ROUND((SUM(BF141:BF602)),  0)</f>
        <v>0</v>
      </c>
      <c r="G36" s="37"/>
      <c r="H36" s="37"/>
      <c r="I36" s="136">
        <v>0.14999999999999999</v>
      </c>
      <c r="J36" s="135">
        <f>ROUND(((SUM(BF141:BF602))*I36),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ROUND((SUM(BG141:BG602)),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ROUND((SUM(BH141:BH602)),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ROUND((SUM(BI141:BI602)),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- 2.část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118</v>
      </c>
      <c r="L86" s="21"/>
    </row>
    <row r="87" s="2" customFormat="1" ht="16.5" customHeight="1">
      <c r="A87" s="37"/>
      <c r="B87" s="38"/>
      <c r="C87" s="37"/>
      <c r="D87" s="37"/>
      <c r="E87" s="129" t="s">
        <v>122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a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Dvůr Králové nad Labem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157</v>
      </c>
      <c r="D96" s="137"/>
      <c r="E96" s="137"/>
      <c r="F96" s="137"/>
      <c r="G96" s="137"/>
      <c r="H96" s="137"/>
      <c r="I96" s="137"/>
      <c r="J96" s="146" t="s">
        <v>158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159</v>
      </c>
      <c r="D98" s="37"/>
      <c r="E98" s="37"/>
      <c r="F98" s="37"/>
      <c r="G98" s="37"/>
      <c r="H98" s="37"/>
      <c r="I98" s="37"/>
      <c r="J98" s="95">
        <f>J141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160</v>
      </c>
    </row>
    <row r="99" s="9" customFormat="1" ht="24.96" customHeight="1">
      <c r="A99" s="9"/>
      <c r="B99" s="148"/>
      <c r="C99" s="9"/>
      <c r="D99" s="149" t="s">
        <v>161</v>
      </c>
      <c r="E99" s="150"/>
      <c r="F99" s="150"/>
      <c r="G99" s="150"/>
      <c r="H99" s="150"/>
      <c r="I99" s="150"/>
      <c r="J99" s="151">
        <f>J142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162</v>
      </c>
      <c r="E100" s="154"/>
      <c r="F100" s="154"/>
      <c r="G100" s="154"/>
      <c r="H100" s="154"/>
      <c r="I100" s="154"/>
      <c r="J100" s="155">
        <f>J143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163</v>
      </c>
      <c r="E101" s="154"/>
      <c r="F101" s="154"/>
      <c r="G101" s="154"/>
      <c r="H101" s="154"/>
      <c r="I101" s="154"/>
      <c r="J101" s="155">
        <f>J166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164</v>
      </c>
      <c r="E102" s="154"/>
      <c r="F102" s="154"/>
      <c r="G102" s="154"/>
      <c r="H102" s="154"/>
      <c r="I102" s="154"/>
      <c r="J102" s="155">
        <f>J189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165</v>
      </c>
      <c r="E103" s="154"/>
      <c r="F103" s="154"/>
      <c r="G103" s="154"/>
      <c r="H103" s="154"/>
      <c r="I103" s="154"/>
      <c r="J103" s="155">
        <f>J211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166</v>
      </c>
      <c r="E104" s="154"/>
      <c r="F104" s="154"/>
      <c r="G104" s="154"/>
      <c r="H104" s="154"/>
      <c r="I104" s="154"/>
      <c r="J104" s="155">
        <f>J294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167</v>
      </c>
      <c r="E105" s="154"/>
      <c r="F105" s="154"/>
      <c r="G105" s="154"/>
      <c r="H105" s="154"/>
      <c r="I105" s="154"/>
      <c r="J105" s="155">
        <f>J354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168</v>
      </c>
      <c r="E106" s="154"/>
      <c r="F106" s="154"/>
      <c r="G106" s="154"/>
      <c r="H106" s="154"/>
      <c r="I106" s="154"/>
      <c r="J106" s="155">
        <f>J361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8"/>
      <c r="C107" s="9"/>
      <c r="D107" s="149" t="s">
        <v>169</v>
      </c>
      <c r="E107" s="150"/>
      <c r="F107" s="150"/>
      <c r="G107" s="150"/>
      <c r="H107" s="150"/>
      <c r="I107" s="150"/>
      <c r="J107" s="151">
        <f>J363</f>
        <v>0</v>
      </c>
      <c r="K107" s="9"/>
      <c r="L107" s="14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2"/>
      <c r="C108" s="10"/>
      <c r="D108" s="153" t="s">
        <v>170</v>
      </c>
      <c r="E108" s="154"/>
      <c r="F108" s="154"/>
      <c r="G108" s="154"/>
      <c r="H108" s="154"/>
      <c r="I108" s="154"/>
      <c r="J108" s="155">
        <f>J364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171</v>
      </c>
      <c r="E109" s="154"/>
      <c r="F109" s="154"/>
      <c r="G109" s="154"/>
      <c r="H109" s="154"/>
      <c r="I109" s="154"/>
      <c r="J109" s="155">
        <f>J398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172</v>
      </c>
      <c r="E110" s="154"/>
      <c r="F110" s="154"/>
      <c r="G110" s="154"/>
      <c r="H110" s="154"/>
      <c r="I110" s="154"/>
      <c r="J110" s="155">
        <f>J408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173</v>
      </c>
      <c r="E111" s="154"/>
      <c r="F111" s="154"/>
      <c r="G111" s="154"/>
      <c r="H111" s="154"/>
      <c r="I111" s="154"/>
      <c r="J111" s="155">
        <f>J420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2"/>
      <c r="C112" s="10"/>
      <c r="D112" s="153" t="s">
        <v>174</v>
      </c>
      <c r="E112" s="154"/>
      <c r="F112" s="154"/>
      <c r="G112" s="154"/>
      <c r="H112" s="154"/>
      <c r="I112" s="154"/>
      <c r="J112" s="155">
        <f>J456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175</v>
      </c>
      <c r="E113" s="154"/>
      <c r="F113" s="154"/>
      <c r="G113" s="154"/>
      <c r="H113" s="154"/>
      <c r="I113" s="154"/>
      <c r="J113" s="155">
        <f>J508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176</v>
      </c>
      <c r="E114" s="154"/>
      <c r="F114" s="154"/>
      <c r="G114" s="154"/>
      <c r="H114" s="154"/>
      <c r="I114" s="154"/>
      <c r="J114" s="155">
        <f>J520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177</v>
      </c>
      <c r="E115" s="154"/>
      <c r="F115" s="154"/>
      <c r="G115" s="154"/>
      <c r="H115" s="154"/>
      <c r="I115" s="154"/>
      <c r="J115" s="155">
        <f>J532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178</v>
      </c>
      <c r="E116" s="154"/>
      <c r="F116" s="154"/>
      <c r="G116" s="154"/>
      <c r="H116" s="154"/>
      <c r="I116" s="154"/>
      <c r="J116" s="155">
        <f>J555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2"/>
      <c r="C117" s="10"/>
      <c r="D117" s="153" t="s">
        <v>179</v>
      </c>
      <c r="E117" s="154"/>
      <c r="F117" s="154"/>
      <c r="G117" s="154"/>
      <c r="H117" s="154"/>
      <c r="I117" s="154"/>
      <c r="J117" s="155">
        <f>J571</f>
        <v>0</v>
      </c>
      <c r="K117" s="10"/>
      <c r="L117" s="15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2"/>
      <c r="C118" s="10"/>
      <c r="D118" s="153" t="s">
        <v>180</v>
      </c>
      <c r="E118" s="154"/>
      <c r="F118" s="154"/>
      <c r="G118" s="154"/>
      <c r="H118" s="154"/>
      <c r="I118" s="154"/>
      <c r="J118" s="155">
        <f>J576</f>
        <v>0</v>
      </c>
      <c r="K118" s="10"/>
      <c r="L118" s="15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48"/>
      <c r="C119" s="9"/>
      <c r="D119" s="149" t="s">
        <v>181</v>
      </c>
      <c r="E119" s="150"/>
      <c r="F119" s="150"/>
      <c r="G119" s="150"/>
      <c r="H119" s="150"/>
      <c r="I119" s="150"/>
      <c r="J119" s="151">
        <f>J600</f>
        <v>0</v>
      </c>
      <c r="K119" s="9"/>
      <c r="L119" s="148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182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17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129" t="str">
        <f>E7</f>
        <v>SPOŠ D. K. n.L., budova H - 1.etapa - 2.část</v>
      </c>
      <c r="F129" s="31"/>
      <c r="G129" s="31"/>
      <c r="H129" s="31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" customFormat="1" ht="12" customHeight="1">
      <c r="B130" s="21"/>
      <c r="C130" s="31" t="s">
        <v>118</v>
      </c>
      <c r="L130" s="21"/>
    </row>
    <row r="131" s="2" customFormat="1" ht="16.5" customHeight="1">
      <c r="A131" s="37"/>
      <c r="B131" s="38"/>
      <c r="C131" s="37"/>
      <c r="D131" s="37"/>
      <c r="E131" s="129" t="s">
        <v>122</v>
      </c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125</v>
      </c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7"/>
      <c r="D133" s="37"/>
      <c r="E133" s="66" t="str">
        <f>E11</f>
        <v>a - Stavební část</v>
      </c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21</v>
      </c>
      <c r="D135" s="37"/>
      <c r="E135" s="37"/>
      <c r="F135" s="26" t="str">
        <f>F14</f>
        <v>Dvůr Králové nad Labem</v>
      </c>
      <c r="G135" s="37"/>
      <c r="H135" s="37"/>
      <c r="I135" s="31" t="s">
        <v>23</v>
      </c>
      <c r="J135" s="68" t="str">
        <f>IF(J14="","",J14)</f>
        <v>11. 1. 2024</v>
      </c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40.05" customHeight="1">
      <c r="A137" s="37"/>
      <c r="B137" s="38"/>
      <c r="C137" s="31" t="s">
        <v>25</v>
      </c>
      <c r="D137" s="37"/>
      <c r="E137" s="37"/>
      <c r="F137" s="26" t="str">
        <f>E17</f>
        <v>SPOŠ Dvůr Králové, Elišky Krásnohorské 2069</v>
      </c>
      <c r="G137" s="37"/>
      <c r="H137" s="37"/>
      <c r="I137" s="31" t="s">
        <v>31</v>
      </c>
      <c r="J137" s="35" t="str">
        <f>E23</f>
        <v>Projektis DK s.r.o., Legionářská 562, D.K.n.L.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5.15" customHeight="1">
      <c r="A138" s="37"/>
      <c r="B138" s="38"/>
      <c r="C138" s="31" t="s">
        <v>29</v>
      </c>
      <c r="D138" s="37"/>
      <c r="E138" s="37"/>
      <c r="F138" s="26" t="str">
        <f>IF(E20="","",E20)</f>
        <v>Vyplň údaj</v>
      </c>
      <c r="G138" s="37"/>
      <c r="H138" s="37"/>
      <c r="I138" s="31" t="s">
        <v>34</v>
      </c>
      <c r="J138" s="35" t="str">
        <f>E26</f>
        <v>ing. V. Švehla</v>
      </c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0.32" customHeight="1">
      <c r="A139" s="37"/>
      <c r="B139" s="38"/>
      <c r="C139" s="37"/>
      <c r="D139" s="37"/>
      <c r="E139" s="37"/>
      <c r="F139" s="37"/>
      <c r="G139" s="37"/>
      <c r="H139" s="37"/>
      <c r="I139" s="37"/>
      <c r="J139" s="37"/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11" customFormat="1" ht="29.28" customHeight="1">
      <c r="A140" s="156"/>
      <c r="B140" s="157"/>
      <c r="C140" s="158" t="s">
        <v>183</v>
      </c>
      <c r="D140" s="159" t="s">
        <v>62</v>
      </c>
      <c r="E140" s="159" t="s">
        <v>58</v>
      </c>
      <c r="F140" s="159" t="s">
        <v>59</v>
      </c>
      <c r="G140" s="159" t="s">
        <v>184</v>
      </c>
      <c r="H140" s="159" t="s">
        <v>185</v>
      </c>
      <c r="I140" s="159" t="s">
        <v>186</v>
      </c>
      <c r="J140" s="159" t="s">
        <v>158</v>
      </c>
      <c r="K140" s="160" t="s">
        <v>187</v>
      </c>
      <c r="L140" s="161"/>
      <c r="M140" s="85" t="s">
        <v>1</v>
      </c>
      <c r="N140" s="86" t="s">
        <v>41</v>
      </c>
      <c r="O140" s="86" t="s">
        <v>188</v>
      </c>
      <c r="P140" s="86" t="s">
        <v>189</v>
      </c>
      <c r="Q140" s="86" t="s">
        <v>190</v>
      </c>
      <c r="R140" s="86" t="s">
        <v>191</v>
      </c>
      <c r="S140" s="86" t="s">
        <v>192</v>
      </c>
      <c r="T140" s="87" t="s">
        <v>193</v>
      </c>
      <c r="U140" s="156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/>
    </row>
    <row r="141" s="2" customFormat="1" ht="22.8" customHeight="1">
      <c r="A141" s="37"/>
      <c r="B141" s="38"/>
      <c r="C141" s="92" t="s">
        <v>194</v>
      </c>
      <c r="D141" s="37"/>
      <c r="E141" s="37"/>
      <c r="F141" s="37"/>
      <c r="G141" s="37"/>
      <c r="H141" s="37"/>
      <c r="I141" s="37"/>
      <c r="J141" s="162">
        <f>BK141</f>
        <v>0</v>
      </c>
      <c r="K141" s="37"/>
      <c r="L141" s="38"/>
      <c r="M141" s="88"/>
      <c r="N141" s="72"/>
      <c r="O141" s="89"/>
      <c r="P141" s="163">
        <f>P142+P363+P600</f>
        <v>0</v>
      </c>
      <c r="Q141" s="89"/>
      <c r="R141" s="163">
        <f>R142+R363+R600</f>
        <v>248.57341876293225</v>
      </c>
      <c r="S141" s="89"/>
      <c r="T141" s="164">
        <f>T142+T363+T600</f>
        <v>274.5576868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76</v>
      </c>
      <c r="AU141" s="18" t="s">
        <v>160</v>
      </c>
      <c r="BK141" s="165">
        <f>BK142+BK363+BK600</f>
        <v>0</v>
      </c>
    </row>
    <row r="142" s="12" customFormat="1" ht="25.92" customHeight="1">
      <c r="A142" s="12"/>
      <c r="B142" s="166"/>
      <c r="C142" s="12"/>
      <c r="D142" s="167" t="s">
        <v>76</v>
      </c>
      <c r="E142" s="168" t="s">
        <v>195</v>
      </c>
      <c r="F142" s="168" t="s">
        <v>196</v>
      </c>
      <c r="G142" s="12"/>
      <c r="H142" s="12"/>
      <c r="I142" s="169"/>
      <c r="J142" s="170">
        <f>BK142</f>
        <v>0</v>
      </c>
      <c r="K142" s="12"/>
      <c r="L142" s="166"/>
      <c r="M142" s="171"/>
      <c r="N142" s="172"/>
      <c r="O142" s="172"/>
      <c r="P142" s="173">
        <f>P143+P166+P189+P211+P294+P354+P361</f>
        <v>0</v>
      </c>
      <c r="Q142" s="172"/>
      <c r="R142" s="173">
        <f>R143+R166+R189+R211+R294+R354+R361</f>
        <v>232.31603717958225</v>
      </c>
      <c r="S142" s="172"/>
      <c r="T142" s="174">
        <f>T143+T166+T189+T211+T294+T354+T361</f>
        <v>270.98940729999998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8</v>
      </c>
      <c r="AT142" s="175" t="s">
        <v>76</v>
      </c>
      <c r="AU142" s="175" t="s">
        <v>77</v>
      </c>
      <c r="AY142" s="167" t="s">
        <v>197</v>
      </c>
      <c r="BK142" s="176">
        <f>BK143+BK166+BK189+BK211+BK294+BK354+BK361</f>
        <v>0</v>
      </c>
    </row>
    <row r="143" s="12" customFormat="1" ht="22.8" customHeight="1">
      <c r="A143" s="12"/>
      <c r="B143" s="166"/>
      <c r="C143" s="12"/>
      <c r="D143" s="167" t="s">
        <v>76</v>
      </c>
      <c r="E143" s="177" t="s">
        <v>8</v>
      </c>
      <c r="F143" s="177" t="s">
        <v>198</v>
      </c>
      <c r="G143" s="12"/>
      <c r="H143" s="12"/>
      <c r="I143" s="169"/>
      <c r="J143" s="178">
        <f>BK143</f>
        <v>0</v>
      </c>
      <c r="K143" s="12"/>
      <c r="L143" s="166"/>
      <c r="M143" s="171"/>
      <c r="N143" s="172"/>
      <c r="O143" s="172"/>
      <c r="P143" s="173">
        <f>SUM(P144:P165)</f>
        <v>0</v>
      </c>
      <c r="Q143" s="172"/>
      <c r="R143" s="173">
        <f>SUM(R144:R165)</f>
        <v>0</v>
      </c>
      <c r="S143" s="172"/>
      <c r="T143" s="174">
        <f>SUM(T144:T165)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7" t="s">
        <v>8</v>
      </c>
      <c r="AT143" s="175" t="s">
        <v>76</v>
      </c>
      <c r="AU143" s="175" t="s">
        <v>8</v>
      </c>
      <c r="AY143" s="167" t="s">
        <v>197</v>
      </c>
      <c r="BK143" s="176">
        <f>SUM(BK144:BK165)</f>
        <v>0</v>
      </c>
    </row>
    <row r="144" s="2" customFormat="1" ht="24.15" customHeight="1">
      <c r="A144" s="37"/>
      <c r="B144" s="179"/>
      <c r="C144" s="180" t="s">
        <v>8</v>
      </c>
      <c r="D144" s="180" t="s">
        <v>199</v>
      </c>
      <c r="E144" s="181" t="s">
        <v>200</v>
      </c>
      <c r="F144" s="182" t="s">
        <v>201</v>
      </c>
      <c r="G144" s="183" t="s">
        <v>202</v>
      </c>
      <c r="H144" s="184">
        <v>8.4469999999999992</v>
      </c>
      <c r="I144" s="185"/>
      <c r="J144" s="186">
        <f>ROUND(I144*H144,0)</f>
        <v>0</v>
      </c>
      <c r="K144" s="182" t="s">
        <v>203</v>
      </c>
      <c r="L144" s="38"/>
      <c r="M144" s="187" t="s">
        <v>1</v>
      </c>
      <c r="N144" s="188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96</v>
      </c>
      <c r="AT144" s="191" t="s">
        <v>199</v>
      </c>
      <c r="AU144" s="191" t="s">
        <v>81</v>
      </c>
      <c r="AY144" s="18" t="s">
        <v>197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96</v>
      </c>
      <c r="BM144" s="191" t="s">
        <v>204</v>
      </c>
    </row>
    <row r="145" s="13" customFormat="1">
      <c r="A145" s="13"/>
      <c r="B145" s="193"/>
      <c r="C145" s="13"/>
      <c r="D145" s="194" t="s">
        <v>205</v>
      </c>
      <c r="E145" s="195" t="s">
        <v>1</v>
      </c>
      <c r="F145" s="196" t="s">
        <v>206</v>
      </c>
      <c r="G145" s="13"/>
      <c r="H145" s="197">
        <v>8.4469999999999992</v>
      </c>
      <c r="I145" s="198"/>
      <c r="J145" s="13"/>
      <c r="K145" s="13"/>
      <c r="L145" s="193"/>
      <c r="M145" s="199"/>
      <c r="N145" s="200"/>
      <c r="O145" s="200"/>
      <c r="P145" s="200"/>
      <c r="Q145" s="200"/>
      <c r="R145" s="200"/>
      <c r="S145" s="200"/>
      <c r="T145" s="20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5" t="s">
        <v>205</v>
      </c>
      <c r="AU145" s="195" t="s">
        <v>81</v>
      </c>
      <c r="AV145" s="13" t="s">
        <v>81</v>
      </c>
      <c r="AW145" s="13" t="s">
        <v>33</v>
      </c>
      <c r="AX145" s="13" t="s">
        <v>77</v>
      </c>
      <c r="AY145" s="195" t="s">
        <v>197</v>
      </c>
    </row>
    <row r="146" s="14" customFormat="1">
      <c r="A146" s="14"/>
      <c r="B146" s="202"/>
      <c r="C146" s="14"/>
      <c r="D146" s="194" t="s">
        <v>205</v>
      </c>
      <c r="E146" s="203" t="s">
        <v>99</v>
      </c>
      <c r="F146" s="204" t="s">
        <v>207</v>
      </c>
      <c r="G146" s="14"/>
      <c r="H146" s="205">
        <v>8.4469999999999992</v>
      </c>
      <c r="I146" s="206"/>
      <c r="J146" s="14"/>
      <c r="K146" s="14"/>
      <c r="L146" s="202"/>
      <c r="M146" s="207"/>
      <c r="N146" s="208"/>
      <c r="O146" s="208"/>
      <c r="P146" s="208"/>
      <c r="Q146" s="208"/>
      <c r="R146" s="208"/>
      <c r="S146" s="208"/>
      <c r="T146" s="20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3" t="s">
        <v>205</v>
      </c>
      <c r="AU146" s="203" t="s">
        <v>81</v>
      </c>
      <c r="AV146" s="14" t="s">
        <v>208</v>
      </c>
      <c r="AW146" s="14" t="s">
        <v>33</v>
      </c>
      <c r="AX146" s="14" t="s">
        <v>8</v>
      </c>
      <c r="AY146" s="203" t="s">
        <v>197</v>
      </c>
    </row>
    <row r="147" s="2" customFormat="1" ht="24.15" customHeight="1">
      <c r="A147" s="37"/>
      <c r="B147" s="179"/>
      <c r="C147" s="180" t="s">
        <v>81</v>
      </c>
      <c r="D147" s="180" t="s">
        <v>199</v>
      </c>
      <c r="E147" s="181" t="s">
        <v>209</v>
      </c>
      <c r="F147" s="182" t="s">
        <v>210</v>
      </c>
      <c r="G147" s="183" t="s">
        <v>202</v>
      </c>
      <c r="H147" s="184">
        <v>2.0649999999999999</v>
      </c>
      <c r="I147" s="185"/>
      <c r="J147" s="186">
        <f>ROUND(I147*H147,0)</f>
        <v>0</v>
      </c>
      <c r="K147" s="182" t="s">
        <v>203</v>
      </c>
      <c r="L147" s="38"/>
      <c r="M147" s="187" t="s">
        <v>1</v>
      </c>
      <c r="N147" s="188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96</v>
      </c>
      <c r="AT147" s="191" t="s">
        <v>199</v>
      </c>
      <c r="AU147" s="191" t="s">
        <v>81</v>
      </c>
      <c r="AY147" s="18" t="s">
        <v>197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96</v>
      </c>
      <c r="BM147" s="191" t="s">
        <v>211</v>
      </c>
    </row>
    <row r="148" s="13" customFormat="1">
      <c r="A148" s="13"/>
      <c r="B148" s="193"/>
      <c r="C148" s="13"/>
      <c r="D148" s="194" t="s">
        <v>205</v>
      </c>
      <c r="E148" s="195" t="s">
        <v>1</v>
      </c>
      <c r="F148" s="196" t="s">
        <v>212</v>
      </c>
      <c r="G148" s="13"/>
      <c r="H148" s="197">
        <v>2.0649999999999999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205</v>
      </c>
      <c r="AU148" s="195" t="s">
        <v>81</v>
      </c>
      <c r="AV148" s="13" t="s">
        <v>81</v>
      </c>
      <c r="AW148" s="13" t="s">
        <v>33</v>
      </c>
      <c r="AX148" s="13" t="s">
        <v>77</v>
      </c>
      <c r="AY148" s="195" t="s">
        <v>197</v>
      </c>
    </row>
    <row r="149" s="14" customFormat="1">
      <c r="A149" s="14"/>
      <c r="B149" s="202"/>
      <c r="C149" s="14"/>
      <c r="D149" s="194" t="s">
        <v>205</v>
      </c>
      <c r="E149" s="203" t="s">
        <v>112</v>
      </c>
      <c r="F149" s="204" t="s">
        <v>207</v>
      </c>
      <c r="G149" s="14"/>
      <c r="H149" s="205">
        <v>2.0649999999999999</v>
      </c>
      <c r="I149" s="206"/>
      <c r="J149" s="14"/>
      <c r="K149" s="14"/>
      <c r="L149" s="202"/>
      <c r="M149" s="207"/>
      <c r="N149" s="208"/>
      <c r="O149" s="208"/>
      <c r="P149" s="208"/>
      <c r="Q149" s="208"/>
      <c r="R149" s="208"/>
      <c r="S149" s="208"/>
      <c r="T149" s="20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3" t="s">
        <v>205</v>
      </c>
      <c r="AU149" s="203" t="s">
        <v>81</v>
      </c>
      <c r="AV149" s="14" t="s">
        <v>208</v>
      </c>
      <c r="AW149" s="14" t="s">
        <v>33</v>
      </c>
      <c r="AX149" s="14" t="s">
        <v>8</v>
      </c>
      <c r="AY149" s="203" t="s">
        <v>197</v>
      </c>
    </row>
    <row r="150" s="2" customFormat="1" ht="37.8" customHeight="1">
      <c r="A150" s="37"/>
      <c r="B150" s="179"/>
      <c r="C150" s="180" t="s">
        <v>208</v>
      </c>
      <c r="D150" s="180" t="s">
        <v>199</v>
      </c>
      <c r="E150" s="181" t="s">
        <v>213</v>
      </c>
      <c r="F150" s="182" t="s">
        <v>214</v>
      </c>
      <c r="G150" s="183" t="s">
        <v>202</v>
      </c>
      <c r="H150" s="184">
        <v>10.512000000000001</v>
      </c>
      <c r="I150" s="185"/>
      <c r="J150" s="186">
        <f>ROUND(I150*H150,0)</f>
        <v>0</v>
      </c>
      <c r="K150" s="182" t="s">
        <v>203</v>
      </c>
      <c r="L150" s="38"/>
      <c r="M150" s="187" t="s">
        <v>1</v>
      </c>
      <c r="N150" s="188" t="s">
        <v>42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1" t="s">
        <v>96</v>
      </c>
      <c r="AT150" s="191" t="s">
        <v>199</v>
      </c>
      <c r="AU150" s="191" t="s">
        <v>81</v>
      </c>
      <c r="AY150" s="18" t="s">
        <v>197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</v>
      </c>
      <c r="BK150" s="192">
        <f>ROUND(I150*H150,0)</f>
        <v>0</v>
      </c>
      <c r="BL150" s="18" t="s">
        <v>96</v>
      </c>
      <c r="BM150" s="191" t="s">
        <v>215</v>
      </c>
    </row>
    <row r="151" s="13" customFormat="1">
      <c r="A151" s="13"/>
      <c r="B151" s="193"/>
      <c r="C151" s="13"/>
      <c r="D151" s="194" t="s">
        <v>205</v>
      </c>
      <c r="E151" s="195" t="s">
        <v>1</v>
      </c>
      <c r="F151" s="196" t="s">
        <v>99</v>
      </c>
      <c r="G151" s="13"/>
      <c r="H151" s="197">
        <v>8.4469999999999992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205</v>
      </c>
      <c r="AU151" s="195" t="s">
        <v>81</v>
      </c>
      <c r="AV151" s="13" t="s">
        <v>81</v>
      </c>
      <c r="AW151" s="13" t="s">
        <v>33</v>
      </c>
      <c r="AX151" s="13" t="s">
        <v>77</v>
      </c>
      <c r="AY151" s="195" t="s">
        <v>197</v>
      </c>
    </row>
    <row r="152" s="13" customFormat="1">
      <c r="A152" s="13"/>
      <c r="B152" s="193"/>
      <c r="C152" s="13"/>
      <c r="D152" s="194" t="s">
        <v>205</v>
      </c>
      <c r="E152" s="195" t="s">
        <v>1</v>
      </c>
      <c r="F152" s="196" t="s">
        <v>112</v>
      </c>
      <c r="G152" s="13"/>
      <c r="H152" s="197">
        <v>2.0649999999999999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205</v>
      </c>
      <c r="AU152" s="195" t="s">
        <v>81</v>
      </c>
      <c r="AV152" s="13" t="s">
        <v>81</v>
      </c>
      <c r="AW152" s="13" t="s">
        <v>33</v>
      </c>
      <c r="AX152" s="13" t="s">
        <v>77</v>
      </c>
      <c r="AY152" s="195" t="s">
        <v>197</v>
      </c>
    </row>
    <row r="153" s="14" customFormat="1">
      <c r="A153" s="14"/>
      <c r="B153" s="202"/>
      <c r="C153" s="14"/>
      <c r="D153" s="194" t="s">
        <v>205</v>
      </c>
      <c r="E153" s="203" t="s">
        <v>1</v>
      </c>
      <c r="F153" s="204" t="s">
        <v>207</v>
      </c>
      <c r="G153" s="14"/>
      <c r="H153" s="205">
        <v>10.512000000000001</v>
      </c>
      <c r="I153" s="206"/>
      <c r="J153" s="14"/>
      <c r="K153" s="14"/>
      <c r="L153" s="202"/>
      <c r="M153" s="207"/>
      <c r="N153" s="208"/>
      <c r="O153" s="208"/>
      <c r="P153" s="208"/>
      <c r="Q153" s="208"/>
      <c r="R153" s="208"/>
      <c r="S153" s="208"/>
      <c r="T153" s="20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3" t="s">
        <v>205</v>
      </c>
      <c r="AU153" s="203" t="s">
        <v>81</v>
      </c>
      <c r="AV153" s="14" t="s">
        <v>208</v>
      </c>
      <c r="AW153" s="14" t="s">
        <v>33</v>
      </c>
      <c r="AX153" s="14" t="s">
        <v>8</v>
      </c>
      <c r="AY153" s="203" t="s">
        <v>197</v>
      </c>
    </row>
    <row r="154" s="2" customFormat="1" ht="37.8" customHeight="1">
      <c r="A154" s="37"/>
      <c r="B154" s="179"/>
      <c r="C154" s="180" t="s">
        <v>96</v>
      </c>
      <c r="D154" s="180" t="s">
        <v>199</v>
      </c>
      <c r="E154" s="181" t="s">
        <v>216</v>
      </c>
      <c r="F154" s="182" t="s">
        <v>217</v>
      </c>
      <c r="G154" s="183" t="s">
        <v>202</v>
      </c>
      <c r="H154" s="184">
        <v>10.512000000000001</v>
      </c>
      <c r="I154" s="185"/>
      <c r="J154" s="186">
        <f>ROUND(I154*H154,0)</f>
        <v>0</v>
      </c>
      <c r="K154" s="182" t="s">
        <v>203</v>
      </c>
      <c r="L154" s="38"/>
      <c r="M154" s="187" t="s">
        <v>1</v>
      </c>
      <c r="N154" s="188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96</v>
      </c>
      <c r="AT154" s="191" t="s">
        <v>199</v>
      </c>
      <c r="AU154" s="191" t="s">
        <v>81</v>
      </c>
      <c r="AY154" s="18" t="s">
        <v>197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96</v>
      </c>
      <c r="BM154" s="191" t="s">
        <v>218</v>
      </c>
    </row>
    <row r="155" s="13" customFormat="1">
      <c r="A155" s="13"/>
      <c r="B155" s="193"/>
      <c r="C155" s="13"/>
      <c r="D155" s="194" t="s">
        <v>205</v>
      </c>
      <c r="E155" s="195" t="s">
        <v>1</v>
      </c>
      <c r="F155" s="196" t="s">
        <v>99</v>
      </c>
      <c r="G155" s="13"/>
      <c r="H155" s="197">
        <v>8.4469999999999992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205</v>
      </c>
      <c r="AU155" s="195" t="s">
        <v>81</v>
      </c>
      <c r="AV155" s="13" t="s">
        <v>81</v>
      </c>
      <c r="AW155" s="13" t="s">
        <v>33</v>
      </c>
      <c r="AX155" s="13" t="s">
        <v>77</v>
      </c>
      <c r="AY155" s="195" t="s">
        <v>197</v>
      </c>
    </row>
    <row r="156" s="13" customFormat="1">
      <c r="A156" s="13"/>
      <c r="B156" s="193"/>
      <c r="C156" s="13"/>
      <c r="D156" s="194" t="s">
        <v>205</v>
      </c>
      <c r="E156" s="195" t="s">
        <v>1</v>
      </c>
      <c r="F156" s="196" t="s">
        <v>112</v>
      </c>
      <c r="G156" s="13"/>
      <c r="H156" s="197">
        <v>2.0649999999999999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205</v>
      </c>
      <c r="AU156" s="195" t="s">
        <v>81</v>
      </c>
      <c r="AV156" s="13" t="s">
        <v>81</v>
      </c>
      <c r="AW156" s="13" t="s">
        <v>33</v>
      </c>
      <c r="AX156" s="13" t="s">
        <v>77</v>
      </c>
      <c r="AY156" s="195" t="s">
        <v>197</v>
      </c>
    </row>
    <row r="157" s="14" customFormat="1">
      <c r="A157" s="14"/>
      <c r="B157" s="202"/>
      <c r="C157" s="14"/>
      <c r="D157" s="194" t="s">
        <v>205</v>
      </c>
      <c r="E157" s="203" t="s">
        <v>1</v>
      </c>
      <c r="F157" s="204" t="s">
        <v>207</v>
      </c>
      <c r="G157" s="14"/>
      <c r="H157" s="205">
        <v>10.512000000000001</v>
      </c>
      <c r="I157" s="206"/>
      <c r="J157" s="14"/>
      <c r="K157" s="14"/>
      <c r="L157" s="202"/>
      <c r="M157" s="207"/>
      <c r="N157" s="208"/>
      <c r="O157" s="208"/>
      <c r="P157" s="208"/>
      <c r="Q157" s="208"/>
      <c r="R157" s="208"/>
      <c r="S157" s="208"/>
      <c r="T157" s="20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3" t="s">
        <v>205</v>
      </c>
      <c r="AU157" s="203" t="s">
        <v>81</v>
      </c>
      <c r="AV157" s="14" t="s">
        <v>208</v>
      </c>
      <c r="AW157" s="14" t="s">
        <v>33</v>
      </c>
      <c r="AX157" s="14" t="s">
        <v>8</v>
      </c>
      <c r="AY157" s="203" t="s">
        <v>197</v>
      </c>
    </row>
    <row r="158" s="2" customFormat="1" ht="37.8" customHeight="1">
      <c r="A158" s="37"/>
      <c r="B158" s="179"/>
      <c r="C158" s="180" t="s">
        <v>155</v>
      </c>
      <c r="D158" s="180" t="s">
        <v>199</v>
      </c>
      <c r="E158" s="181" t="s">
        <v>219</v>
      </c>
      <c r="F158" s="182" t="s">
        <v>220</v>
      </c>
      <c r="G158" s="183" t="s">
        <v>202</v>
      </c>
      <c r="H158" s="184">
        <v>10.512000000000001</v>
      </c>
      <c r="I158" s="185"/>
      <c r="J158" s="186">
        <f>ROUND(I158*H158,0)</f>
        <v>0</v>
      </c>
      <c r="K158" s="182" t="s">
        <v>203</v>
      </c>
      <c r="L158" s="38"/>
      <c r="M158" s="187" t="s">
        <v>1</v>
      </c>
      <c r="N158" s="188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96</v>
      </c>
      <c r="AT158" s="191" t="s">
        <v>199</v>
      </c>
      <c r="AU158" s="191" t="s">
        <v>81</v>
      </c>
      <c r="AY158" s="18" t="s">
        <v>197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96</v>
      </c>
      <c r="BM158" s="191" t="s">
        <v>221</v>
      </c>
    </row>
    <row r="159" s="13" customFormat="1">
      <c r="A159" s="13"/>
      <c r="B159" s="193"/>
      <c r="C159" s="13"/>
      <c r="D159" s="194" t="s">
        <v>205</v>
      </c>
      <c r="E159" s="195" t="s">
        <v>1</v>
      </c>
      <c r="F159" s="196" t="s">
        <v>99</v>
      </c>
      <c r="G159" s="13"/>
      <c r="H159" s="197">
        <v>8.4469999999999992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205</v>
      </c>
      <c r="AU159" s="195" t="s">
        <v>81</v>
      </c>
      <c r="AV159" s="13" t="s">
        <v>81</v>
      </c>
      <c r="AW159" s="13" t="s">
        <v>33</v>
      </c>
      <c r="AX159" s="13" t="s">
        <v>77</v>
      </c>
      <c r="AY159" s="195" t="s">
        <v>197</v>
      </c>
    </row>
    <row r="160" s="13" customFormat="1">
      <c r="A160" s="13"/>
      <c r="B160" s="193"/>
      <c r="C160" s="13"/>
      <c r="D160" s="194" t="s">
        <v>205</v>
      </c>
      <c r="E160" s="195" t="s">
        <v>1</v>
      </c>
      <c r="F160" s="196" t="s">
        <v>112</v>
      </c>
      <c r="G160" s="13"/>
      <c r="H160" s="197">
        <v>2.0649999999999999</v>
      </c>
      <c r="I160" s="198"/>
      <c r="J160" s="13"/>
      <c r="K160" s="13"/>
      <c r="L160" s="193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5" t="s">
        <v>205</v>
      </c>
      <c r="AU160" s="195" t="s">
        <v>81</v>
      </c>
      <c r="AV160" s="13" t="s">
        <v>81</v>
      </c>
      <c r="AW160" s="13" t="s">
        <v>33</v>
      </c>
      <c r="AX160" s="13" t="s">
        <v>77</v>
      </c>
      <c r="AY160" s="195" t="s">
        <v>197</v>
      </c>
    </row>
    <row r="161" s="14" customFormat="1">
      <c r="A161" s="14"/>
      <c r="B161" s="202"/>
      <c r="C161" s="14"/>
      <c r="D161" s="194" t="s">
        <v>205</v>
      </c>
      <c r="E161" s="203" t="s">
        <v>1</v>
      </c>
      <c r="F161" s="204" t="s">
        <v>207</v>
      </c>
      <c r="G161" s="14"/>
      <c r="H161" s="205">
        <v>10.512000000000001</v>
      </c>
      <c r="I161" s="206"/>
      <c r="J161" s="14"/>
      <c r="K161" s="14"/>
      <c r="L161" s="202"/>
      <c r="M161" s="207"/>
      <c r="N161" s="208"/>
      <c r="O161" s="208"/>
      <c r="P161" s="208"/>
      <c r="Q161" s="208"/>
      <c r="R161" s="208"/>
      <c r="S161" s="208"/>
      <c r="T161" s="20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205</v>
      </c>
      <c r="AU161" s="203" t="s">
        <v>81</v>
      </c>
      <c r="AV161" s="14" t="s">
        <v>208</v>
      </c>
      <c r="AW161" s="14" t="s">
        <v>33</v>
      </c>
      <c r="AX161" s="14" t="s">
        <v>8</v>
      </c>
      <c r="AY161" s="203" t="s">
        <v>197</v>
      </c>
    </row>
    <row r="162" s="2" customFormat="1" ht="33" customHeight="1">
      <c r="A162" s="37"/>
      <c r="B162" s="179"/>
      <c r="C162" s="180" t="s">
        <v>222</v>
      </c>
      <c r="D162" s="180" t="s">
        <v>199</v>
      </c>
      <c r="E162" s="181" t="s">
        <v>223</v>
      </c>
      <c r="F162" s="182" t="s">
        <v>224</v>
      </c>
      <c r="G162" s="183" t="s">
        <v>225</v>
      </c>
      <c r="H162" s="184">
        <v>18.922000000000001</v>
      </c>
      <c r="I162" s="185"/>
      <c r="J162" s="186">
        <f>ROUND(I162*H162,0)</f>
        <v>0</v>
      </c>
      <c r="K162" s="182" t="s">
        <v>203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96</v>
      </c>
      <c r="AT162" s="191" t="s">
        <v>199</v>
      </c>
      <c r="AU162" s="191" t="s">
        <v>81</v>
      </c>
      <c r="AY162" s="18" t="s">
        <v>197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96</v>
      </c>
      <c r="BM162" s="191" t="s">
        <v>226</v>
      </c>
    </row>
    <row r="163" s="13" customFormat="1">
      <c r="A163" s="13"/>
      <c r="B163" s="193"/>
      <c r="C163" s="13"/>
      <c r="D163" s="194" t="s">
        <v>205</v>
      </c>
      <c r="E163" s="195" t="s">
        <v>1</v>
      </c>
      <c r="F163" s="196" t="s">
        <v>227</v>
      </c>
      <c r="G163" s="13"/>
      <c r="H163" s="197">
        <v>15.205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205</v>
      </c>
      <c r="AU163" s="195" t="s">
        <v>81</v>
      </c>
      <c r="AV163" s="13" t="s">
        <v>81</v>
      </c>
      <c r="AW163" s="13" t="s">
        <v>33</v>
      </c>
      <c r="AX163" s="13" t="s">
        <v>77</v>
      </c>
      <c r="AY163" s="195" t="s">
        <v>197</v>
      </c>
    </row>
    <row r="164" s="13" customFormat="1">
      <c r="A164" s="13"/>
      <c r="B164" s="193"/>
      <c r="C164" s="13"/>
      <c r="D164" s="194" t="s">
        <v>205</v>
      </c>
      <c r="E164" s="195" t="s">
        <v>1</v>
      </c>
      <c r="F164" s="196" t="s">
        <v>228</v>
      </c>
      <c r="G164" s="13"/>
      <c r="H164" s="197">
        <v>3.7170000000000001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205</v>
      </c>
      <c r="AU164" s="195" t="s">
        <v>81</v>
      </c>
      <c r="AV164" s="13" t="s">
        <v>81</v>
      </c>
      <c r="AW164" s="13" t="s">
        <v>33</v>
      </c>
      <c r="AX164" s="13" t="s">
        <v>77</v>
      </c>
      <c r="AY164" s="195" t="s">
        <v>197</v>
      </c>
    </row>
    <row r="165" s="14" customFormat="1">
      <c r="A165" s="14"/>
      <c r="B165" s="202"/>
      <c r="C165" s="14"/>
      <c r="D165" s="194" t="s">
        <v>205</v>
      </c>
      <c r="E165" s="203" t="s">
        <v>1</v>
      </c>
      <c r="F165" s="204" t="s">
        <v>207</v>
      </c>
      <c r="G165" s="14"/>
      <c r="H165" s="205">
        <v>18.922000000000001</v>
      </c>
      <c r="I165" s="206"/>
      <c r="J165" s="14"/>
      <c r="K165" s="14"/>
      <c r="L165" s="202"/>
      <c r="M165" s="207"/>
      <c r="N165" s="208"/>
      <c r="O165" s="208"/>
      <c r="P165" s="208"/>
      <c r="Q165" s="208"/>
      <c r="R165" s="208"/>
      <c r="S165" s="208"/>
      <c r="T165" s="20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3" t="s">
        <v>205</v>
      </c>
      <c r="AU165" s="203" t="s">
        <v>81</v>
      </c>
      <c r="AV165" s="14" t="s">
        <v>208</v>
      </c>
      <c r="AW165" s="14" t="s">
        <v>33</v>
      </c>
      <c r="AX165" s="14" t="s">
        <v>8</v>
      </c>
      <c r="AY165" s="203" t="s">
        <v>197</v>
      </c>
    </row>
    <row r="166" s="12" customFormat="1" ht="22.8" customHeight="1">
      <c r="A166" s="12"/>
      <c r="B166" s="166"/>
      <c r="C166" s="12"/>
      <c r="D166" s="167" t="s">
        <v>76</v>
      </c>
      <c r="E166" s="177" t="s">
        <v>81</v>
      </c>
      <c r="F166" s="177" t="s">
        <v>229</v>
      </c>
      <c r="G166" s="12"/>
      <c r="H166" s="12"/>
      <c r="I166" s="169"/>
      <c r="J166" s="178">
        <f>BK166</f>
        <v>0</v>
      </c>
      <c r="K166" s="12"/>
      <c r="L166" s="166"/>
      <c r="M166" s="171"/>
      <c r="N166" s="172"/>
      <c r="O166" s="172"/>
      <c r="P166" s="173">
        <f>SUM(P167:P188)</f>
        <v>0</v>
      </c>
      <c r="Q166" s="172"/>
      <c r="R166" s="173">
        <f>SUM(R167:R188)</f>
        <v>128.38017207395188</v>
      </c>
      <c r="S166" s="172"/>
      <c r="T166" s="174">
        <f>SUM(T167:T188)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8</v>
      </c>
      <c r="AT166" s="175" t="s">
        <v>76</v>
      </c>
      <c r="AU166" s="175" t="s">
        <v>8</v>
      </c>
      <c r="AY166" s="167" t="s">
        <v>197</v>
      </c>
      <c r="BK166" s="176">
        <f>SUM(BK167:BK188)</f>
        <v>0</v>
      </c>
    </row>
    <row r="167" s="2" customFormat="1" ht="24.15" customHeight="1">
      <c r="A167" s="37"/>
      <c r="B167" s="179"/>
      <c r="C167" s="180" t="s">
        <v>230</v>
      </c>
      <c r="D167" s="180" t="s">
        <v>199</v>
      </c>
      <c r="E167" s="181" t="s">
        <v>231</v>
      </c>
      <c r="F167" s="182" t="s">
        <v>232</v>
      </c>
      <c r="G167" s="183" t="s">
        <v>202</v>
      </c>
      <c r="H167" s="184">
        <v>44.829999999999998</v>
      </c>
      <c r="I167" s="185"/>
      <c r="J167" s="186">
        <f>ROUND(I167*H167,0)</f>
        <v>0</v>
      </c>
      <c r="K167" s="182" t="s">
        <v>203</v>
      </c>
      <c r="L167" s="38"/>
      <c r="M167" s="187" t="s">
        <v>1</v>
      </c>
      <c r="N167" s="188" t="s">
        <v>42</v>
      </c>
      <c r="O167" s="76"/>
      <c r="P167" s="189">
        <f>O167*H167</f>
        <v>0</v>
      </c>
      <c r="Q167" s="189">
        <v>2.5018722040000001</v>
      </c>
      <c r="R167" s="189">
        <f>Q167*H167</f>
        <v>112.15893090532001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96</v>
      </c>
      <c r="AT167" s="191" t="s">
        <v>199</v>
      </c>
      <c r="AU167" s="191" t="s">
        <v>81</v>
      </c>
      <c r="AY167" s="18" t="s">
        <v>197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96</v>
      </c>
      <c r="BM167" s="191" t="s">
        <v>233</v>
      </c>
    </row>
    <row r="168" s="13" customFormat="1">
      <c r="A168" s="13"/>
      <c r="B168" s="193"/>
      <c r="C168" s="13"/>
      <c r="D168" s="194" t="s">
        <v>205</v>
      </c>
      <c r="E168" s="195" t="s">
        <v>1</v>
      </c>
      <c r="F168" s="196" t="s">
        <v>234</v>
      </c>
      <c r="G168" s="13"/>
      <c r="H168" s="197">
        <v>6.758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205</v>
      </c>
      <c r="AU168" s="195" t="s">
        <v>81</v>
      </c>
      <c r="AV168" s="13" t="s">
        <v>81</v>
      </c>
      <c r="AW168" s="13" t="s">
        <v>33</v>
      </c>
      <c r="AX168" s="13" t="s">
        <v>77</v>
      </c>
      <c r="AY168" s="195" t="s">
        <v>197</v>
      </c>
    </row>
    <row r="169" s="14" customFormat="1">
      <c r="A169" s="14"/>
      <c r="B169" s="202"/>
      <c r="C169" s="14"/>
      <c r="D169" s="194" t="s">
        <v>205</v>
      </c>
      <c r="E169" s="203" t="s">
        <v>115</v>
      </c>
      <c r="F169" s="204" t="s">
        <v>207</v>
      </c>
      <c r="G169" s="14"/>
      <c r="H169" s="205">
        <v>6.758</v>
      </c>
      <c r="I169" s="206"/>
      <c r="J169" s="14"/>
      <c r="K169" s="14"/>
      <c r="L169" s="202"/>
      <c r="M169" s="207"/>
      <c r="N169" s="208"/>
      <c r="O169" s="208"/>
      <c r="P169" s="208"/>
      <c r="Q169" s="208"/>
      <c r="R169" s="208"/>
      <c r="S169" s="208"/>
      <c r="T169" s="20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205</v>
      </c>
      <c r="AU169" s="203" t="s">
        <v>81</v>
      </c>
      <c r="AV169" s="14" t="s">
        <v>208</v>
      </c>
      <c r="AW169" s="14" t="s">
        <v>33</v>
      </c>
      <c r="AX169" s="14" t="s">
        <v>77</v>
      </c>
      <c r="AY169" s="203" t="s">
        <v>197</v>
      </c>
    </row>
    <row r="170" s="13" customFormat="1">
      <c r="A170" s="13"/>
      <c r="B170" s="193"/>
      <c r="C170" s="13"/>
      <c r="D170" s="194" t="s">
        <v>205</v>
      </c>
      <c r="E170" s="195" t="s">
        <v>1</v>
      </c>
      <c r="F170" s="196" t="s">
        <v>235</v>
      </c>
      <c r="G170" s="13"/>
      <c r="H170" s="197">
        <v>431.39999999999998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205</v>
      </c>
      <c r="AU170" s="195" t="s">
        <v>81</v>
      </c>
      <c r="AV170" s="13" t="s">
        <v>81</v>
      </c>
      <c r="AW170" s="13" t="s">
        <v>33</v>
      </c>
      <c r="AX170" s="13" t="s">
        <v>77</v>
      </c>
      <c r="AY170" s="195" t="s">
        <v>197</v>
      </c>
    </row>
    <row r="171" s="14" customFormat="1">
      <c r="A171" s="14"/>
      <c r="B171" s="202"/>
      <c r="C171" s="14"/>
      <c r="D171" s="194" t="s">
        <v>205</v>
      </c>
      <c r="E171" s="203" t="s">
        <v>135</v>
      </c>
      <c r="F171" s="204" t="s">
        <v>207</v>
      </c>
      <c r="G171" s="14"/>
      <c r="H171" s="205">
        <v>431.39999999999998</v>
      </c>
      <c r="I171" s="206"/>
      <c r="J171" s="14"/>
      <c r="K171" s="14"/>
      <c r="L171" s="202"/>
      <c r="M171" s="207"/>
      <c r="N171" s="208"/>
      <c r="O171" s="208"/>
      <c r="P171" s="208"/>
      <c r="Q171" s="208"/>
      <c r="R171" s="208"/>
      <c r="S171" s="208"/>
      <c r="T171" s="20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205</v>
      </c>
      <c r="AU171" s="203" t="s">
        <v>81</v>
      </c>
      <c r="AV171" s="14" t="s">
        <v>208</v>
      </c>
      <c r="AW171" s="14" t="s">
        <v>33</v>
      </c>
      <c r="AX171" s="14" t="s">
        <v>77</v>
      </c>
      <c r="AY171" s="203" t="s">
        <v>197</v>
      </c>
    </row>
    <row r="172" s="13" customFormat="1">
      <c r="A172" s="13"/>
      <c r="B172" s="193"/>
      <c r="C172" s="13"/>
      <c r="D172" s="194" t="s">
        <v>205</v>
      </c>
      <c r="E172" s="195" t="s">
        <v>1</v>
      </c>
      <c r="F172" s="196" t="s">
        <v>236</v>
      </c>
      <c r="G172" s="13"/>
      <c r="H172" s="197">
        <v>1.69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205</v>
      </c>
      <c r="AU172" s="195" t="s">
        <v>81</v>
      </c>
      <c r="AV172" s="13" t="s">
        <v>81</v>
      </c>
      <c r="AW172" s="13" t="s">
        <v>33</v>
      </c>
      <c r="AX172" s="13" t="s">
        <v>77</v>
      </c>
      <c r="AY172" s="195" t="s">
        <v>197</v>
      </c>
    </row>
    <row r="173" s="13" customFormat="1">
      <c r="A173" s="13"/>
      <c r="B173" s="193"/>
      <c r="C173" s="13"/>
      <c r="D173" s="194" t="s">
        <v>205</v>
      </c>
      <c r="E173" s="195" t="s">
        <v>1</v>
      </c>
      <c r="F173" s="196" t="s">
        <v>237</v>
      </c>
      <c r="G173" s="13"/>
      <c r="H173" s="197">
        <v>43.140000000000001</v>
      </c>
      <c r="I173" s="198"/>
      <c r="J173" s="13"/>
      <c r="K173" s="13"/>
      <c r="L173" s="193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205</v>
      </c>
      <c r="AU173" s="195" t="s">
        <v>81</v>
      </c>
      <c r="AV173" s="13" t="s">
        <v>81</v>
      </c>
      <c r="AW173" s="13" t="s">
        <v>33</v>
      </c>
      <c r="AX173" s="13" t="s">
        <v>77</v>
      </c>
      <c r="AY173" s="195" t="s">
        <v>197</v>
      </c>
    </row>
    <row r="174" s="14" customFormat="1">
      <c r="A174" s="14"/>
      <c r="B174" s="202"/>
      <c r="C174" s="14"/>
      <c r="D174" s="194" t="s">
        <v>205</v>
      </c>
      <c r="E174" s="203" t="s">
        <v>1</v>
      </c>
      <c r="F174" s="204" t="s">
        <v>207</v>
      </c>
      <c r="G174" s="14"/>
      <c r="H174" s="205">
        <v>44.829999999999998</v>
      </c>
      <c r="I174" s="206"/>
      <c r="J174" s="14"/>
      <c r="K174" s="14"/>
      <c r="L174" s="202"/>
      <c r="M174" s="207"/>
      <c r="N174" s="208"/>
      <c r="O174" s="208"/>
      <c r="P174" s="208"/>
      <c r="Q174" s="208"/>
      <c r="R174" s="208"/>
      <c r="S174" s="208"/>
      <c r="T174" s="20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3" t="s">
        <v>205</v>
      </c>
      <c r="AU174" s="203" t="s">
        <v>81</v>
      </c>
      <c r="AV174" s="14" t="s">
        <v>208</v>
      </c>
      <c r="AW174" s="14" t="s">
        <v>33</v>
      </c>
      <c r="AX174" s="14" t="s">
        <v>8</v>
      </c>
      <c r="AY174" s="203" t="s">
        <v>197</v>
      </c>
    </row>
    <row r="175" s="2" customFormat="1" ht="16.5" customHeight="1">
      <c r="A175" s="37"/>
      <c r="B175" s="179"/>
      <c r="C175" s="180" t="s">
        <v>238</v>
      </c>
      <c r="D175" s="180" t="s">
        <v>199</v>
      </c>
      <c r="E175" s="181" t="s">
        <v>239</v>
      </c>
      <c r="F175" s="182" t="s">
        <v>240</v>
      </c>
      <c r="G175" s="183" t="s">
        <v>225</v>
      </c>
      <c r="H175" s="184">
        <v>2.5270000000000001</v>
      </c>
      <c r="I175" s="185"/>
      <c r="J175" s="186">
        <f>ROUND(I175*H175,0)</f>
        <v>0</v>
      </c>
      <c r="K175" s="182" t="s">
        <v>203</v>
      </c>
      <c r="L175" s="38"/>
      <c r="M175" s="187" t="s">
        <v>1</v>
      </c>
      <c r="N175" s="188" t="s">
        <v>42</v>
      </c>
      <c r="O175" s="76"/>
      <c r="P175" s="189">
        <f>O175*H175</f>
        <v>0</v>
      </c>
      <c r="Q175" s="189">
        <v>1.0627727797</v>
      </c>
      <c r="R175" s="189">
        <f>Q175*H175</f>
        <v>2.6856268143019002</v>
      </c>
      <c r="S175" s="189">
        <v>0</v>
      </c>
      <c r="T175" s="19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1" t="s">
        <v>96</v>
      </c>
      <c r="AT175" s="191" t="s">
        <v>199</v>
      </c>
      <c r="AU175" s="191" t="s">
        <v>81</v>
      </c>
      <c r="AY175" s="18" t="s">
        <v>197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</v>
      </c>
      <c r="BK175" s="192">
        <f>ROUND(I175*H175,0)</f>
        <v>0</v>
      </c>
      <c r="BL175" s="18" t="s">
        <v>96</v>
      </c>
      <c r="BM175" s="191" t="s">
        <v>241</v>
      </c>
    </row>
    <row r="176" s="13" customFormat="1">
      <c r="A176" s="13"/>
      <c r="B176" s="193"/>
      <c r="C176" s="13"/>
      <c r="D176" s="194" t="s">
        <v>205</v>
      </c>
      <c r="E176" s="195" t="s">
        <v>1</v>
      </c>
      <c r="F176" s="196" t="s">
        <v>242</v>
      </c>
      <c r="G176" s="13"/>
      <c r="H176" s="197">
        <v>0.13300000000000001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205</v>
      </c>
      <c r="AU176" s="195" t="s">
        <v>81</v>
      </c>
      <c r="AV176" s="13" t="s">
        <v>81</v>
      </c>
      <c r="AW176" s="13" t="s">
        <v>33</v>
      </c>
      <c r="AX176" s="13" t="s">
        <v>77</v>
      </c>
      <c r="AY176" s="195" t="s">
        <v>197</v>
      </c>
    </row>
    <row r="177" s="13" customFormat="1">
      <c r="A177" s="13"/>
      <c r="B177" s="193"/>
      <c r="C177" s="13"/>
      <c r="D177" s="194" t="s">
        <v>205</v>
      </c>
      <c r="E177" s="195" t="s">
        <v>1</v>
      </c>
      <c r="F177" s="196" t="s">
        <v>243</v>
      </c>
      <c r="G177" s="13"/>
      <c r="H177" s="197">
        <v>2.3940000000000001</v>
      </c>
      <c r="I177" s="198"/>
      <c r="J177" s="13"/>
      <c r="K177" s="13"/>
      <c r="L177" s="193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5" t="s">
        <v>205</v>
      </c>
      <c r="AU177" s="195" t="s">
        <v>81</v>
      </c>
      <c r="AV177" s="13" t="s">
        <v>81</v>
      </c>
      <c r="AW177" s="13" t="s">
        <v>33</v>
      </c>
      <c r="AX177" s="13" t="s">
        <v>77</v>
      </c>
      <c r="AY177" s="195" t="s">
        <v>197</v>
      </c>
    </row>
    <row r="178" s="14" customFormat="1">
      <c r="A178" s="14"/>
      <c r="B178" s="202"/>
      <c r="C178" s="14"/>
      <c r="D178" s="194" t="s">
        <v>205</v>
      </c>
      <c r="E178" s="203" t="s">
        <v>1</v>
      </c>
      <c r="F178" s="204" t="s">
        <v>207</v>
      </c>
      <c r="G178" s="14"/>
      <c r="H178" s="205">
        <v>2.5270000000000001</v>
      </c>
      <c r="I178" s="206"/>
      <c r="J178" s="14"/>
      <c r="K178" s="14"/>
      <c r="L178" s="202"/>
      <c r="M178" s="207"/>
      <c r="N178" s="208"/>
      <c r="O178" s="208"/>
      <c r="P178" s="208"/>
      <c r="Q178" s="208"/>
      <c r="R178" s="208"/>
      <c r="S178" s="208"/>
      <c r="T178" s="20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3" t="s">
        <v>205</v>
      </c>
      <c r="AU178" s="203" t="s">
        <v>81</v>
      </c>
      <c r="AV178" s="14" t="s">
        <v>208</v>
      </c>
      <c r="AW178" s="14" t="s">
        <v>33</v>
      </c>
      <c r="AX178" s="14" t="s">
        <v>8</v>
      </c>
      <c r="AY178" s="203" t="s">
        <v>197</v>
      </c>
    </row>
    <row r="179" s="2" customFormat="1" ht="33" customHeight="1">
      <c r="A179" s="37"/>
      <c r="B179" s="179"/>
      <c r="C179" s="180" t="s">
        <v>244</v>
      </c>
      <c r="D179" s="180" t="s">
        <v>199</v>
      </c>
      <c r="E179" s="181" t="s">
        <v>245</v>
      </c>
      <c r="F179" s="182" t="s">
        <v>246</v>
      </c>
      <c r="G179" s="183" t="s">
        <v>247</v>
      </c>
      <c r="H179" s="184">
        <v>4.3010000000000002</v>
      </c>
      <c r="I179" s="185"/>
      <c r="J179" s="186">
        <f>ROUND(I179*H179,0)</f>
        <v>0</v>
      </c>
      <c r="K179" s="182" t="s">
        <v>203</v>
      </c>
      <c r="L179" s="38"/>
      <c r="M179" s="187" t="s">
        <v>1</v>
      </c>
      <c r="N179" s="188" t="s">
        <v>42</v>
      </c>
      <c r="O179" s="76"/>
      <c r="P179" s="189">
        <f>O179*H179</f>
        <v>0</v>
      </c>
      <c r="Q179" s="189">
        <v>0.71545773999999995</v>
      </c>
      <c r="R179" s="189">
        <f>Q179*H179</f>
        <v>3.0771837397399997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96</v>
      </c>
      <c r="AT179" s="191" t="s">
        <v>199</v>
      </c>
      <c r="AU179" s="191" t="s">
        <v>81</v>
      </c>
      <c r="AY179" s="18" t="s">
        <v>197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96</v>
      </c>
      <c r="BM179" s="191" t="s">
        <v>248</v>
      </c>
    </row>
    <row r="180" s="13" customFormat="1">
      <c r="A180" s="13"/>
      <c r="B180" s="193"/>
      <c r="C180" s="13"/>
      <c r="D180" s="194" t="s">
        <v>205</v>
      </c>
      <c r="E180" s="195" t="s">
        <v>1</v>
      </c>
      <c r="F180" s="196" t="s">
        <v>249</v>
      </c>
      <c r="G180" s="13"/>
      <c r="H180" s="197">
        <v>4.3010000000000002</v>
      </c>
      <c r="I180" s="198"/>
      <c r="J180" s="13"/>
      <c r="K180" s="13"/>
      <c r="L180" s="193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5" t="s">
        <v>205</v>
      </c>
      <c r="AU180" s="195" t="s">
        <v>81</v>
      </c>
      <c r="AV180" s="13" t="s">
        <v>81</v>
      </c>
      <c r="AW180" s="13" t="s">
        <v>33</v>
      </c>
      <c r="AX180" s="13" t="s">
        <v>8</v>
      </c>
      <c r="AY180" s="195" t="s">
        <v>197</v>
      </c>
    </row>
    <row r="181" s="2" customFormat="1" ht="33" customHeight="1">
      <c r="A181" s="37"/>
      <c r="B181" s="179"/>
      <c r="C181" s="180" t="s">
        <v>250</v>
      </c>
      <c r="D181" s="180" t="s">
        <v>199</v>
      </c>
      <c r="E181" s="181" t="s">
        <v>251</v>
      </c>
      <c r="F181" s="182" t="s">
        <v>252</v>
      </c>
      <c r="G181" s="183" t="s">
        <v>247</v>
      </c>
      <c r="H181" s="184">
        <v>5.181</v>
      </c>
      <c r="I181" s="185"/>
      <c r="J181" s="186">
        <f>ROUND(I181*H181,0)</f>
        <v>0</v>
      </c>
      <c r="K181" s="182" t="s">
        <v>203</v>
      </c>
      <c r="L181" s="38"/>
      <c r="M181" s="187" t="s">
        <v>1</v>
      </c>
      <c r="N181" s="188" t="s">
        <v>42</v>
      </c>
      <c r="O181" s="76"/>
      <c r="P181" s="189">
        <f>O181*H181</f>
        <v>0</v>
      </c>
      <c r="Q181" s="189">
        <v>1.0146005499999999</v>
      </c>
      <c r="R181" s="189">
        <f>Q181*H181</f>
        <v>5.2566454495499997</v>
      </c>
      <c r="S181" s="189">
        <v>0</v>
      </c>
      <c r="T181" s="19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1" t="s">
        <v>96</v>
      </c>
      <c r="AT181" s="191" t="s">
        <v>199</v>
      </c>
      <c r="AU181" s="191" t="s">
        <v>81</v>
      </c>
      <c r="AY181" s="18" t="s">
        <v>197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</v>
      </c>
      <c r="BK181" s="192">
        <f>ROUND(I181*H181,0)</f>
        <v>0</v>
      </c>
      <c r="BL181" s="18" t="s">
        <v>96</v>
      </c>
      <c r="BM181" s="191" t="s">
        <v>253</v>
      </c>
    </row>
    <row r="182" s="13" customFormat="1">
      <c r="A182" s="13"/>
      <c r="B182" s="193"/>
      <c r="C182" s="13"/>
      <c r="D182" s="194" t="s">
        <v>205</v>
      </c>
      <c r="E182" s="195" t="s">
        <v>1</v>
      </c>
      <c r="F182" s="196" t="s">
        <v>254</v>
      </c>
      <c r="G182" s="13"/>
      <c r="H182" s="197">
        <v>5.181</v>
      </c>
      <c r="I182" s="198"/>
      <c r="J182" s="13"/>
      <c r="K182" s="13"/>
      <c r="L182" s="193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5" t="s">
        <v>205</v>
      </c>
      <c r="AU182" s="195" t="s">
        <v>81</v>
      </c>
      <c r="AV182" s="13" t="s">
        <v>81</v>
      </c>
      <c r="AW182" s="13" t="s">
        <v>33</v>
      </c>
      <c r="AX182" s="13" t="s">
        <v>8</v>
      </c>
      <c r="AY182" s="195" t="s">
        <v>197</v>
      </c>
    </row>
    <row r="183" s="2" customFormat="1" ht="24.15" customHeight="1">
      <c r="A183" s="37"/>
      <c r="B183" s="179"/>
      <c r="C183" s="180" t="s">
        <v>255</v>
      </c>
      <c r="D183" s="180" t="s">
        <v>199</v>
      </c>
      <c r="E183" s="181" t="s">
        <v>256</v>
      </c>
      <c r="F183" s="182" t="s">
        <v>257</v>
      </c>
      <c r="G183" s="183" t="s">
        <v>202</v>
      </c>
      <c r="H183" s="184">
        <v>2.0649999999999999</v>
      </c>
      <c r="I183" s="185"/>
      <c r="J183" s="186">
        <f>ROUND(I183*H183,0)</f>
        <v>0</v>
      </c>
      <c r="K183" s="182" t="s">
        <v>203</v>
      </c>
      <c r="L183" s="38"/>
      <c r="M183" s="187" t="s">
        <v>1</v>
      </c>
      <c r="N183" s="188" t="s">
        <v>42</v>
      </c>
      <c r="O183" s="76"/>
      <c r="P183" s="189">
        <f>O183*H183</f>
        <v>0</v>
      </c>
      <c r="Q183" s="189">
        <v>2.4590000000000001</v>
      </c>
      <c r="R183" s="189">
        <f>Q183*H183</f>
        <v>5.0778350000000003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96</v>
      </c>
      <c r="AT183" s="191" t="s">
        <v>199</v>
      </c>
      <c r="AU183" s="191" t="s">
        <v>81</v>
      </c>
      <c r="AY183" s="18" t="s">
        <v>197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96</v>
      </c>
      <c r="BM183" s="191" t="s">
        <v>258</v>
      </c>
    </row>
    <row r="184" s="13" customFormat="1">
      <c r="A184" s="13"/>
      <c r="B184" s="193"/>
      <c r="C184" s="13"/>
      <c r="D184" s="194" t="s">
        <v>205</v>
      </c>
      <c r="E184" s="195" t="s">
        <v>1</v>
      </c>
      <c r="F184" s="196" t="s">
        <v>112</v>
      </c>
      <c r="G184" s="13"/>
      <c r="H184" s="197">
        <v>2.0649999999999999</v>
      </c>
      <c r="I184" s="198"/>
      <c r="J184" s="13"/>
      <c r="K184" s="13"/>
      <c r="L184" s="193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205</v>
      </c>
      <c r="AU184" s="195" t="s">
        <v>81</v>
      </c>
      <c r="AV184" s="13" t="s">
        <v>81</v>
      </c>
      <c r="AW184" s="13" t="s">
        <v>33</v>
      </c>
      <c r="AX184" s="13" t="s">
        <v>8</v>
      </c>
      <c r="AY184" s="195" t="s">
        <v>197</v>
      </c>
    </row>
    <row r="185" s="2" customFormat="1" ht="24.15" customHeight="1">
      <c r="A185" s="37"/>
      <c r="B185" s="179"/>
      <c r="C185" s="180" t="s">
        <v>259</v>
      </c>
      <c r="D185" s="180" t="s">
        <v>199</v>
      </c>
      <c r="E185" s="181" t="s">
        <v>260</v>
      </c>
      <c r="F185" s="182" t="s">
        <v>261</v>
      </c>
      <c r="G185" s="183" t="s">
        <v>225</v>
      </c>
      <c r="H185" s="184">
        <v>0.11700000000000001</v>
      </c>
      <c r="I185" s="185"/>
      <c r="J185" s="186">
        <f>ROUND(I185*H185,0)</f>
        <v>0</v>
      </c>
      <c r="K185" s="182" t="s">
        <v>203</v>
      </c>
      <c r="L185" s="38"/>
      <c r="M185" s="187" t="s">
        <v>1</v>
      </c>
      <c r="N185" s="188" t="s">
        <v>42</v>
      </c>
      <c r="O185" s="76"/>
      <c r="P185" s="189">
        <f>O185*H185</f>
        <v>0</v>
      </c>
      <c r="Q185" s="189">
        <v>1.05940312</v>
      </c>
      <c r="R185" s="189">
        <f>Q185*H185</f>
        <v>0.12395016504</v>
      </c>
      <c r="S185" s="189">
        <v>0</v>
      </c>
      <c r="T185" s="19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1" t="s">
        <v>96</v>
      </c>
      <c r="AT185" s="191" t="s">
        <v>199</v>
      </c>
      <c r="AU185" s="191" t="s">
        <v>81</v>
      </c>
      <c r="AY185" s="18" t="s">
        <v>197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</v>
      </c>
      <c r="BK185" s="192">
        <f>ROUND(I185*H185,0)</f>
        <v>0</v>
      </c>
      <c r="BL185" s="18" t="s">
        <v>96</v>
      </c>
      <c r="BM185" s="191" t="s">
        <v>262</v>
      </c>
    </row>
    <row r="186" s="13" customFormat="1">
      <c r="A186" s="13"/>
      <c r="B186" s="193"/>
      <c r="C186" s="13"/>
      <c r="D186" s="194" t="s">
        <v>205</v>
      </c>
      <c r="E186" s="195" t="s">
        <v>1</v>
      </c>
      <c r="F186" s="196" t="s">
        <v>263</v>
      </c>
      <c r="G186" s="13"/>
      <c r="H186" s="197">
        <v>0.052999999999999998</v>
      </c>
      <c r="I186" s="198"/>
      <c r="J186" s="13"/>
      <c r="K186" s="13"/>
      <c r="L186" s="193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5" t="s">
        <v>205</v>
      </c>
      <c r="AU186" s="195" t="s">
        <v>81</v>
      </c>
      <c r="AV186" s="13" t="s">
        <v>81</v>
      </c>
      <c r="AW186" s="13" t="s">
        <v>33</v>
      </c>
      <c r="AX186" s="13" t="s">
        <v>77</v>
      </c>
      <c r="AY186" s="195" t="s">
        <v>197</v>
      </c>
    </row>
    <row r="187" s="13" customFormat="1">
      <c r="A187" s="13"/>
      <c r="B187" s="193"/>
      <c r="C187" s="13"/>
      <c r="D187" s="194" t="s">
        <v>205</v>
      </c>
      <c r="E187" s="195" t="s">
        <v>1</v>
      </c>
      <c r="F187" s="196" t="s">
        <v>264</v>
      </c>
      <c r="G187" s="13"/>
      <c r="H187" s="197">
        <v>0.064000000000000001</v>
      </c>
      <c r="I187" s="198"/>
      <c r="J187" s="13"/>
      <c r="K187" s="13"/>
      <c r="L187" s="193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5" t="s">
        <v>205</v>
      </c>
      <c r="AU187" s="195" t="s">
        <v>81</v>
      </c>
      <c r="AV187" s="13" t="s">
        <v>81</v>
      </c>
      <c r="AW187" s="13" t="s">
        <v>33</v>
      </c>
      <c r="AX187" s="13" t="s">
        <v>77</v>
      </c>
      <c r="AY187" s="195" t="s">
        <v>197</v>
      </c>
    </row>
    <row r="188" s="14" customFormat="1">
      <c r="A188" s="14"/>
      <c r="B188" s="202"/>
      <c r="C188" s="14"/>
      <c r="D188" s="194" t="s">
        <v>205</v>
      </c>
      <c r="E188" s="203" t="s">
        <v>1</v>
      </c>
      <c r="F188" s="204" t="s">
        <v>265</v>
      </c>
      <c r="G188" s="14"/>
      <c r="H188" s="205">
        <v>0.11700000000000001</v>
      </c>
      <c r="I188" s="206"/>
      <c r="J188" s="14"/>
      <c r="K188" s="14"/>
      <c r="L188" s="202"/>
      <c r="M188" s="207"/>
      <c r="N188" s="208"/>
      <c r="O188" s="208"/>
      <c r="P188" s="208"/>
      <c r="Q188" s="208"/>
      <c r="R188" s="208"/>
      <c r="S188" s="208"/>
      <c r="T188" s="20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3" t="s">
        <v>205</v>
      </c>
      <c r="AU188" s="203" t="s">
        <v>81</v>
      </c>
      <c r="AV188" s="14" t="s">
        <v>208</v>
      </c>
      <c r="AW188" s="14" t="s">
        <v>33</v>
      </c>
      <c r="AX188" s="14" t="s">
        <v>8</v>
      </c>
      <c r="AY188" s="203" t="s">
        <v>197</v>
      </c>
    </row>
    <row r="189" s="12" customFormat="1" ht="22.8" customHeight="1">
      <c r="A189" s="12"/>
      <c r="B189" s="166"/>
      <c r="C189" s="12"/>
      <c r="D189" s="167" t="s">
        <v>76</v>
      </c>
      <c r="E189" s="177" t="s">
        <v>208</v>
      </c>
      <c r="F189" s="177" t="s">
        <v>266</v>
      </c>
      <c r="G189" s="12"/>
      <c r="H189" s="12"/>
      <c r="I189" s="169"/>
      <c r="J189" s="178">
        <f>BK189</f>
        <v>0</v>
      </c>
      <c r="K189" s="12"/>
      <c r="L189" s="166"/>
      <c r="M189" s="171"/>
      <c r="N189" s="172"/>
      <c r="O189" s="172"/>
      <c r="P189" s="173">
        <f>SUM(P190:P210)</f>
        <v>0</v>
      </c>
      <c r="Q189" s="172"/>
      <c r="R189" s="173">
        <f>SUM(R190:R210)</f>
        <v>0.63582057440000006</v>
      </c>
      <c r="S189" s="172"/>
      <c r="T189" s="174">
        <f>SUM(T190:T210)</f>
        <v>0.0013733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7" t="s">
        <v>8</v>
      </c>
      <c r="AT189" s="175" t="s">
        <v>76</v>
      </c>
      <c r="AU189" s="175" t="s">
        <v>8</v>
      </c>
      <c r="AY189" s="167" t="s">
        <v>197</v>
      </c>
      <c r="BK189" s="176">
        <f>SUM(BK190:BK210)</f>
        <v>0</v>
      </c>
    </row>
    <row r="190" s="2" customFormat="1" ht="16.5" customHeight="1">
      <c r="A190" s="37"/>
      <c r="B190" s="179"/>
      <c r="C190" s="180" t="s">
        <v>267</v>
      </c>
      <c r="D190" s="180" t="s">
        <v>199</v>
      </c>
      <c r="E190" s="181" t="s">
        <v>268</v>
      </c>
      <c r="F190" s="182" t="s">
        <v>269</v>
      </c>
      <c r="G190" s="183" t="s">
        <v>202</v>
      </c>
      <c r="H190" s="184">
        <v>0.14899999999999999</v>
      </c>
      <c r="I190" s="185"/>
      <c r="J190" s="186">
        <f>ROUND(I190*H190,0)</f>
        <v>0</v>
      </c>
      <c r="K190" s="182" t="s">
        <v>203</v>
      </c>
      <c r="L190" s="38"/>
      <c r="M190" s="187" t="s">
        <v>1</v>
      </c>
      <c r="N190" s="188" t="s">
        <v>42</v>
      </c>
      <c r="O190" s="76"/>
      <c r="P190" s="189">
        <f>O190*H190</f>
        <v>0</v>
      </c>
      <c r="Q190" s="189">
        <v>1.94302</v>
      </c>
      <c r="R190" s="189">
        <f>Q190*H190</f>
        <v>0.28950998</v>
      </c>
      <c r="S190" s="189">
        <v>0</v>
      </c>
      <c r="T190" s="19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1" t="s">
        <v>96</v>
      </c>
      <c r="AT190" s="191" t="s">
        <v>199</v>
      </c>
      <c r="AU190" s="191" t="s">
        <v>81</v>
      </c>
      <c r="AY190" s="18" t="s">
        <v>197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</v>
      </c>
      <c r="BK190" s="192">
        <f>ROUND(I190*H190,0)</f>
        <v>0</v>
      </c>
      <c r="BL190" s="18" t="s">
        <v>96</v>
      </c>
      <c r="BM190" s="191" t="s">
        <v>270</v>
      </c>
    </row>
    <row r="191" s="13" customFormat="1">
      <c r="A191" s="13"/>
      <c r="B191" s="193"/>
      <c r="C191" s="13"/>
      <c r="D191" s="194" t="s">
        <v>205</v>
      </c>
      <c r="E191" s="195" t="s">
        <v>1</v>
      </c>
      <c r="F191" s="196" t="s">
        <v>271</v>
      </c>
      <c r="G191" s="13"/>
      <c r="H191" s="197">
        <v>0.14899999999999999</v>
      </c>
      <c r="I191" s="198"/>
      <c r="J191" s="13"/>
      <c r="K191" s="13"/>
      <c r="L191" s="193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5" t="s">
        <v>205</v>
      </c>
      <c r="AU191" s="195" t="s">
        <v>81</v>
      </c>
      <c r="AV191" s="13" t="s">
        <v>81</v>
      </c>
      <c r="AW191" s="13" t="s">
        <v>33</v>
      </c>
      <c r="AX191" s="13" t="s">
        <v>77</v>
      </c>
      <c r="AY191" s="195" t="s">
        <v>197</v>
      </c>
    </row>
    <row r="192" s="14" customFormat="1">
      <c r="A192" s="14"/>
      <c r="B192" s="202"/>
      <c r="C192" s="14"/>
      <c r="D192" s="194" t="s">
        <v>205</v>
      </c>
      <c r="E192" s="203" t="s">
        <v>1</v>
      </c>
      <c r="F192" s="204" t="s">
        <v>207</v>
      </c>
      <c r="G192" s="14"/>
      <c r="H192" s="205">
        <v>0.14899999999999999</v>
      </c>
      <c r="I192" s="206"/>
      <c r="J192" s="14"/>
      <c r="K192" s="14"/>
      <c r="L192" s="202"/>
      <c r="M192" s="207"/>
      <c r="N192" s="208"/>
      <c r="O192" s="208"/>
      <c r="P192" s="208"/>
      <c r="Q192" s="208"/>
      <c r="R192" s="208"/>
      <c r="S192" s="208"/>
      <c r="T192" s="20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3" t="s">
        <v>205</v>
      </c>
      <c r="AU192" s="203" t="s">
        <v>81</v>
      </c>
      <c r="AV192" s="14" t="s">
        <v>208</v>
      </c>
      <c r="AW192" s="14" t="s">
        <v>33</v>
      </c>
      <c r="AX192" s="14" t="s">
        <v>8</v>
      </c>
      <c r="AY192" s="203" t="s">
        <v>197</v>
      </c>
    </row>
    <row r="193" s="2" customFormat="1" ht="24.15" customHeight="1">
      <c r="A193" s="37"/>
      <c r="B193" s="179"/>
      <c r="C193" s="180" t="s">
        <v>272</v>
      </c>
      <c r="D193" s="180" t="s">
        <v>199</v>
      </c>
      <c r="E193" s="181" t="s">
        <v>273</v>
      </c>
      <c r="F193" s="182" t="s">
        <v>274</v>
      </c>
      <c r="G193" s="183" t="s">
        <v>225</v>
      </c>
      <c r="H193" s="184">
        <v>0.035000000000000003</v>
      </c>
      <c r="I193" s="185"/>
      <c r="J193" s="186">
        <f>ROUND(I193*H193,0)</f>
        <v>0</v>
      </c>
      <c r="K193" s="182" t="s">
        <v>203</v>
      </c>
      <c r="L193" s="38"/>
      <c r="M193" s="187" t="s">
        <v>1</v>
      </c>
      <c r="N193" s="188" t="s">
        <v>42</v>
      </c>
      <c r="O193" s="76"/>
      <c r="P193" s="189">
        <f>O193*H193</f>
        <v>0</v>
      </c>
      <c r="Q193" s="189">
        <v>1.0900000000000001</v>
      </c>
      <c r="R193" s="189">
        <f>Q193*H193</f>
        <v>0.038150000000000003</v>
      </c>
      <c r="S193" s="189">
        <v>0</v>
      </c>
      <c r="T193" s="19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1" t="s">
        <v>96</v>
      </c>
      <c r="AT193" s="191" t="s">
        <v>199</v>
      </c>
      <c r="AU193" s="191" t="s">
        <v>81</v>
      </c>
      <c r="AY193" s="18" t="s">
        <v>197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8</v>
      </c>
      <c r="BK193" s="192">
        <f>ROUND(I193*H193,0)</f>
        <v>0</v>
      </c>
      <c r="BL193" s="18" t="s">
        <v>96</v>
      </c>
      <c r="BM193" s="191" t="s">
        <v>275</v>
      </c>
    </row>
    <row r="194" s="13" customFormat="1">
      <c r="A194" s="13"/>
      <c r="B194" s="193"/>
      <c r="C194" s="13"/>
      <c r="D194" s="194" t="s">
        <v>205</v>
      </c>
      <c r="E194" s="195" t="s">
        <v>1</v>
      </c>
      <c r="F194" s="196" t="s">
        <v>276</v>
      </c>
      <c r="G194" s="13"/>
      <c r="H194" s="197">
        <v>0.0070000000000000001</v>
      </c>
      <c r="I194" s="198"/>
      <c r="J194" s="13"/>
      <c r="K194" s="13"/>
      <c r="L194" s="193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5" t="s">
        <v>205</v>
      </c>
      <c r="AU194" s="195" t="s">
        <v>81</v>
      </c>
      <c r="AV194" s="13" t="s">
        <v>81</v>
      </c>
      <c r="AW194" s="13" t="s">
        <v>33</v>
      </c>
      <c r="AX194" s="13" t="s">
        <v>77</v>
      </c>
      <c r="AY194" s="195" t="s">
        <v>197</v>
      </c>
    </row>
    <row r="195" s="13" customFormat="1">
      <c r="A195" s="13"/>
      <c r="B195" s="193"/>
      <c r="C195" s="13"/>
      <c r="D195" s="194" t="s">
        <v>205</v>
      </c>
      <c r="E195" s="195" t="s">
        <v>1</v>
      </c>
      <c r="F195" s="196" t="s">
        <v>277</v>
      </c>
      <c r="G195" s="13"/>
      <c r="H195" s="197">
        <v>0.028000000000000001</v>
      </c>
      <c r="I195" s="198"/>
      <c r="J195" s="13"/>
      <c r="K195" s="13"/>
      <c r="L195" s="193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5" t="s">
        <v>205</v>
      </c>
      <c r="AU195" s="195" t="s">
        <v>81</v>
      </c>
      <c r="AV195" s="13" t="s">
        <v>81</v>
      </c>
      <c r="AW195" s="13" t="s">
        <v>33</v>
      </c>
      <c r="AX195" s="13" t="s">
        <v>77</v>
      </c>
      <c r="AY195" s="195" t="s">
        <v>197</v>
      </c>
    </row>
    <row r="196" s="14" customFormat="1">
      <c r="A196" s="14"/>
      <c r="B196" s="202"/>
      <c r="C196" s="14"/>
      <c r="D196" s="194" t="s">
        <v>205</v>
      </c>
      <c r="E196" s="203" t="s">
        <v>1</v>
      </c>
      <c r="F196" s="204" t="s">
        <v>207</v>
      </c>
      <c r="G196" s="14"/>
      <c r="H196" s="205">
        <v>0.035000000000000003</v>
      </c>
      <c r="I196" s="206"/>
      <c r="J196" s="14"/>
      <c r="K196" s="14"/>
      <c r="L196" s="202"/>
      <c r="M196" s="207"/>
      <c r="N196" s="208"/>
      <c r="O196" s="208"/>
      <c r="P196" s="208"/>
      <c r="Q196" s="208"/>
      <c r="R196" s="208"/>
      <c r="S196" s="208"/>
      <c r="T196" s="20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3" t="s">
        <v>205</v>
      </c>
      <c r="AU196" s="203" t="s">
        <v>81</v>
      </c>
      <c r="AV196" s="14" t="s">
        <v>208</v>
      </c>
      <c r="AW196" s="14" t="s">
        <v>33</v>
      </c>
      <c r="AX196" s="14" t="s">
        <v>8</v>
      </c>
      <c r="AY196" s="203" t="s">
        <v>197</v>
      </c>
    </row>
    <row r="197" s="2" customFormat="1" ht="24.15" customHeight="1">
      <c r="A197" s="37"/>
      <c r="B197" s="179"/>
      <c r="C197" s="180" t="s">
        <v>9</v>
      </c>
      <c r="D197" s="180" t="s">
        <v>199</v>
      </c>
      <c r="E197" s="181" t="s">
        <v>278</v>
      </c>
      <c r="F197" s="182" t="s">
        <v>279</v>
      </c>
      <c r="G197" s="183" t="s">
        <v>225</v>
      </c>
      <c r="H197" s="184">
        <v>0.094</v>
      </c>
      <c r="I197" s="185"/>
      <c r="J197" s="186">
        <f>ROUND(I197*H197,0)</f>
        <v>0</v>
      </c>
      <c r="K197" s="182" t="s">
        <v>203</v>
      </c>
      <c r="L197" s="38"/>
      <c r="M197" s="187" t="s">
        <v>1</v>
      </c>
      <c r="N197" s="188" t="s">
        <v>42</v>
      </c>
      <c r="O197" s="76"/>
      <c r="P197" s="189">
        <f>O197*H197</f>
        <v>0</v>
      </c>
      <c r="Q197" s="189">
        <v>1.0900000000000001</v>
      </c>
      <c r="R197" s="189">
        <f>Q197*H197</f>
        <v>0.10246000000000001</v>
      </c>
      <c r="S197" s="189">
        <v>0</v>
      </c>
      <c r="T197" s="19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1" t="s">
        <v>96</v>
      </c>
      <c r="AT197" s="191" t="s">
        <v>199</v>
      </c>
      <c r="AU197" s="191" t="s">
        <v>81</v>
      </c>
      <c r="AY197" s="18" t="s">
        <v>197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</v>
      </c>
      <c r="BK197" s="192">
        <f>ROUND(I197*H197,0)</f>
        <v>0</v>
      </c>
      <c r="BL197" s="18" t="s">
        <v>96</v>
      </c>
      <c r="BM197" s="191" t="s">
        <v>280</v>
      </c>
    </row>
    <row r="198" s="13" customFormat="1">
      <c r="A198" s="13"/>
      <c r="B198" s="193"/>
      <c r="C198" s="13"/>
      <c r="D198" s="194" t="s">
        <v>205</v>
      </c>
      <c r="E198" s="195" t="s">
        <v>1</v>
      </c>
      <c r="F198" s="196" t="s">
        <v>281</v>
      </c>
      <c r="G198" s="13"/>
      <c r="H198" s="197">
        <v>0.094</v>
      </c>
      <c r="I198" s="198"/>
      <c r="J198" s="13"/>
      <c r="K198" s="13"/>
      <c r="L198" s="193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5" t="s">
        <v>205</v>
      </c>
      <c r="AU198" s="195" t="s">
        <v>81</v>
      </c>
      <c r="AV198" s="13" t="s">
        <v>81</v>
      </c>
      <c r="AW198" s="13" t="s">
        <v>33</v>
      </c>
      <c r="AX198" s="13" t="s">
        <v>77</v>
      </c>
      <c r="AY198" s="195" t="s">
        <v>197</v>
      </c>
    </row>
    <row r="199" s="14" customFormat="1">
      <c r="A199" s="14"/>
      <c r="B199" s="202"/>
      <c r="C199" s="14"/>
      <c r="D199" s="194" t="s">
        <v>205</v>
      </c>
      <c r="E199" s="203" t="s">
        <v>1</v>
      </c>
      <c r="F199" s="204" t="s">
        <v>282</v>
      </c>
      <c r="G199" s="14"/>
      <c r="H199" s="205">
        <v>0.094</v>
      </c>
      <c r="I199" s="206"/>
      <c r="J199" s="14"/>
      <c r="K199" s="14"/>
      <c r="L199" s="202"/>
      <c r="M199" s="207"/>
      <c r="N199" s="208"/>
      <c r="O199" s="208"/>
      <c r="P199" s="208"/>
      <c r="Q199" s="208"/>
      <c r="R199" s="208"/>
      <c r="S199" s="208"/>
      <c r="T199" s="20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3" t="s">
        <v>205</v>
      </c>
      <c r="AU199" s="203" t="s">
        <v>81</v>
      </c>
      <c r="AV199" s="14" t="s">
        <v>208</v>
      </c>
      <c r="AW199" s="14" t="s">
        <v>33</v>
      </c>
      <c r="AX199" s="14" t="s">
        <v>77</v>
      </c>
      <c r="AY199" s="203" t="s">
        <v>197</v>
      </c>
    </row>
    <row r="200" s="15" customFormat="1">
      <c r="A200" s="15"/>
      <c r="B200" s="210"/>
      <c r="C200" s="15"/>
      <c r="D200" s="194" t="s">
        <v>205</v>
      </c>
      <c r="E200" s="211" t="s">
        <v>1</v>
      </c>
      <c r="F200" s="212" t="s">
        <v>283</v>
      </c>
      <c r="G200" s="15"/>
      <c r="H200" s="213">
        <v>0.094</v>
      </c>
      <c r="I200" s="214"/>
      <c r="J200" s="15"/>
      <c r="K200" s="15"/>
      <c r="L200" s="210"/>
      <c r="M200" s="215"/>
      <c r="N200" s="216"/>
      <c r="O200" s="216"/>
      <c r="P200" s="216"/>
      <c r="Q200" s="216"/>
      <c r="R200" s="216"/>
      <c r="S200" s="216"/>
      <c r="T200" s="21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1" t="s">
        <v>205</v>
      </c>
      <c r="AU200" s="211" t="s">
        <v>81</v>
      </c>
      <c r="AV200" s="15" t="s">
        <v>96</v>
      </c>
      <c r="AW200" s="15" t="s">
        <v>33</v>
      </c>
      <c r="AX200" s="15" t="s">
        <v>8</v>
      </c>
      <c r="AY200" s="211" t="s">
        <v>197</v>
      </c>
    </row>
    <row r="201" s="2" customFormat="1" ht="24.15" customHeight="1">
      <c r="A201" s="37"/>
      <c r="B201" s="179"/>
      <c r="C201" s="180" t="s">
        <v>284</v>
      </c>
      <c r="D201" s="180" t="s">
        <v>199</v>
      </c>
      <c r="E201" s="181" t="s">
        <v>285</v>
      </c>
      <c r="F201" s="182" t="s">
        <v>286</v>
      </c>
      <c r="G201" s="183" t="s">
        <v>287</v>
      </c>
      <c r="H201" s="184">
        <v>23.850000000000001</v>
      </c>
      <c r="I201" s="185"/>
      <c r="J201" s="186">
        <f>ROUND(I201*H201,0)</f>
        <v>0</v>
      </c>
      <c r="K201" s="182" t="s">
        <v>203</v>
      </c>
      <c r="L201" s="38"/>
      <c r="M201" s="187" t="s">
        <v>1</v>
      </c>
      <c r="N201" s="188" t="s">
        <v>42</v>
      </c>
      <c r="O201" s="76"/>
      <c r="P201" s="189">
        <f>O201*H201</f>
        <v>0</v>
      </c>
      <c r="Q201" s="189">
        <v>0.00058728000000000003</v>
      </c>
      <c r="R201" s="189">
        <f>Q201*H201</f>
        <v>0.014006628000000002</v>
      </c>
      <c r="S201" s="189">
        <v>1.0000000000000001E-05</v>
      </c>
      <c r="T201" s="190">
        <f>S201*H201</f>
        <v>0.00023850000000000002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1" t="s">
        <v>96</v>
      </c>
      <c r="AT201" s="191" t="s">
        <v>199</v>
      </c>
      <c r="AU201" s="191" t="s">
        <v>81</v>
      </c>
      <c r="AY201" s="18" t="s">
        <v>197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8</v>
      </c>
      <c r="BK201" s="192">
        <f>ROUND(I201*H201,0)</f>
        <v>0</v>
      </c>
      <c r="BL201" s="18" t="s">
        <v>96</v>
      </c>
      <c r="BM201" s="191" t="s">
        <v>288</v>
      </c>
    </row>
    <row r="202" s="13" customFormat="1">
      <c r="A202" s="13"/>
      <c r="B202" s="193"/>
      <c r="C202" s="13"/>
      <c r="D202" s="194" t="s">
        <v>205</v>
      </c>
      <c r="E202" s="195" t="s">
        <v>1</v>
      </c>
      <c r="F202" s="196" t="s">
        <v>289</v>
      </c>
      <c r="G202" s="13"/>
      <c r="H202" s="197">
        <v>23.850000000000001</v>
      </c>
      <c r="I202" s="198"/>
      <c r="J202" s="13"/>
      <c r="K202" s="13"/>
      <c r="L202" s="193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5" t="s">
        <v>205</v>
      </c>
      <c r="AU202" s="195" t="s">
        <v>81</v>
      </c>
      <c r="AV202" s="13" t="s">
        <v>81</v>
      </c>
      <c r="AW202" s="13" t="s">
        <v>33</v>
      </c>
      <c r="AX202" s="13" t="s">
        <v>77</v>
      </c>
      <c r="AY202" s="195" t="s">
        <v>197</v>
      </c>
    </row>
    <row r="203" s="14" customFormat="1">
      <c r="A203" s="14"/>
      <c r="B203" s="202"/>
      <c r="C203" s="14"/>
      <c r="D203" s="194" t="s">
        <v>205</v>
      </c>
      <c r="E203" s="203" t="s">
        <v>1</v>
      </c>
      <c r="F203" s="204" t="s">
        <v>207</v>
      </c>
      <c r="G203" s="14"/>
      <c r="H203" s="205">
        <v>23.850000000000001</v>
      </c>
      <c r="I203" s="206"/>
      <c r="J203" s="14"/>
      <c r="K203" s="14"/>
      <c r="L203" s="202"/>
      <c r="M203" s="207"/>
      <c r="N203" s="208"/>
      <c r="O203" s="208"/>
      <c r="P203" s="208"/>
      <c r="Q203" s="208"/>
      <c r="R203" s="208"/>
      <c r="S203" s="208"/>
      <c r="T203" s="20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3" t="s">
        <v>205</v>
      </c>
      <c r="AU203" s="203" t="s">
        <v>81</v>
      </c>
      <c r="AV203" s="14" t="s">
        <v>208</v>
      </c>
      <c r="AW203" s="14" t="s">
        <v>33</v>
      </c>
      <c r="AX203" s="14" t="s">
        <v>8</v>
      </c>
      <c r="AY203" s="203" t="s">
        <v>197</v>
      </c>
    </row>
    <row r="204" s="2" customFormat="1" ht="24.15" customHeight="1">
      <c r="A204" s="37"/>
      <c r="B204" s="179"/>
      <c r="C204" s="180" t="s">
        <v>290</v>
      </c>
      <c r="D204" s="180" t="s">
        <v>199</v>
      </c>
      <c r="E204" s="181" t="s">
        <v>291</v>
      </c>
      <c r="F204" s="182" t="s">
        <v>292</v>
      </c>
      <c r="G204" s="183" t="s">
        <v>287</v>
      </c>
      <c r="H204" s="184">
        <v>17.940000000000001</v>
      </c>
      <c r="I204" s="185"/>
      <c r="J204" s="186">
        <f>ROUND(I204*H204,0)</f>
        <v>0</v>
      </c>
      <c r="K204" s="182" t="s">
        <v>203</v>
      </c>
      <c r="L204" s="38"/>
      <c r="M204" s="187" t="s">
        <v>1</v>
      </c>
      <c r="N204" s="188" t="s">
        <v>42</v>
      </c>
      <c r="O204" s="76"/>
      <c r="P204" s="189">
        <f>O204*H204</f>
        <v>0</v>
      </c>
      <c r="Q204" s="189">
        <v>0.0011875200000000001</v>
      </c>
      <c r="R204" s="189">
        <f>Q204*H204</f>
        <v>0.021304108800000002</v>
      </c>
      <c r="S204" s="189">
        <v>1.0000000000000001E-05</v>
      </c>
      <c r="T204" s="190">
        <f>S204*H204</f>
        <v>0.00017940000000000002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1" t="s">
        <v>96</v>
      </c>
      <c r="AT204" s="191" t="s">
        <v>199</v>
      </c>
      <c r="AU204" s="191" t="s">
        <v>81</v>
      </c>
      <c r="AY204" s="18" t="s">
        <v>197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</v>
      </c>
      <c r="BK204" s="192">
        <f>ROUND(I204*H204,0)</f>
        <v>0</v>
      </c>
      <c r="BL204" s="18" t="s">
        <v>96</v>
      </c>
      <c r="BM204" s="191" t="s">
        <v>293</v>
      </c>
    </row>
    <row r="205" s="13" customFormat="1">
      <c r="A205" s="13"/>
      <c r="B205" s="193"/>
      <c r="C205" s="13"/>
      <c r="D205" s="194" t="s">
        <v>205</v>
      </c>
      <c r="E205" s="195" t="s">
        <v>1</v>
      </c>
      <c r="F205" s="196" t="s">
        <v>294</v>
      </c>
      <c r="G205" s="13"/>
      <c r="H205" s="197">
        <v>17.940000000000001</v>
      </c>
      <c r="I205" s="198"/>
      <c r="J205" s="13"/>
      <c r="K205" s="13"/>
      <c r="L205" s="193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5" t="s">
        <v>205</v>
      </c>
      <c r="AU205" s="195" t="s">
        <v>81</v>
      </c>
      <c r="AV205" s="13" t="s">
        <v>81</v>
      </c>
      <c r="AW205" s="13" t="s">
        <v>33</v>
      </c>
      <c r="AX205" s="13" t="s">
        <v>77</v>
      </c>
      <c r="AY205" s="195" t="s">
        <v>197</v>
      </c>
    </row>
    <row r="206" s="14" customFormat="1">
      <c r="A206" s="14"/>
      <c r="B206" s="202"/>
      <c r="C206" s="14"/>
      <c r="D206" s="194" t="s">
        <v>205</v>
      </c>
      <c r="E206" s="203" t="s">
        <v>1</v>
      </c>
      <c r="F206" s="204" t="s">
        <v>207</v>
      </c>
      <c r="G206" s="14"/>
      <c r="H206" s="205">
        <v>17.940000000000001</v>
      </c>
      <c r="I206" s="206"/>
      <c r="J206" s="14"/>
      <c r="K206" s="14"/>
      <c r="L206" s="202"/>
      <c r="M206" s="207"/>
      <c r="N206" s="208"/>
      <c r="O206" s="208"/>
      <c r="P206" s="208"/>
      <c r="Q206" s="208"/>
      <c r="R206" s="208"/>
      <c r="S206" s="208"/>
      <c r="T206" s="20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3" t="s">
        <v>205</v>
      </c>
      <c r="AU206" s="203" t="s">
        <v>81</v>
      </c>
      <c r="AV206" s="14" t="s">
        <v>208</v>
      </c>
      <c r="AW206" s="14" t="s">
        <v>33</v>
      </c>
      <c r="AX206" s="14" t="s">
        <v>8</v>
      </c>
      <c r="AY206" s="203" t="s">
        <v>197</v>
      </c>
    </row>
    <row r="207" s="2" customFormat="1" ht="24.15" customHeight="1">
      <c r="A207" s="37"/>
      <c r="B207" s="179"/>
      <c r="C207" s="180" t="s">
        <v>295</v>
      </c>
      <c r="D207" s="180" t="s">
        <v>199</v>
      </c>
      <c r="E207" s="181" t="s">
        <v>296</v>
      </c>
      <c r="F207" s="182" t="s">
        <v>297</v>
      </c>
      <c r="G207" s="183" t="s">
        <v>287</v>
      </c>
      <c r="H207" s="184">
        <v>95.540000000000006</v>
      </c>
      <c r="I207" s="185"/>
      <c r="J207" s="186">
        <f>ROUND(I207*H207,0)</f>
        <v>0</v>
      </c>
      <c r="K207" s="182" t="s">
        <v>203</v>
      </c>
      <c r="L207" s="38"/>
      <c r="M207" s="187" t="s">
        <v>1</v>
      </c>
      <c r="N207" s="188" t="s">
        <v>42</v>
      </c>
      <c r="O207" s="76"/>
      <c r="P207" s="189">
        <f>O207*H207</f>
        <v>0</v>
      </c>
      <c r="Q207" s="189">
        <v>0.0017834400000000001</v>
      </c>
      <c r="R207" s="189">
        <f>Q207*H207</f>
        <v>0.17038985760000003</v>
      </c>
      <c r="S207" s="189">
        <v>1.0000000000000001E-05</v>
      </c>
      <c r="T207" s="190">
        <f>S207*H207</f>
        <v>0.00095540000000000013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1" t="s">
        <v>96</v>
      </c>
      <c r="AT207" s="191" t="s">
        <v>199</v>
      </c>
      <c r="AU207" s="191" t="s">
        <v>81</v>
      </c>
      <c r="AY207" s="18" t="s">
        <v>197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</v>
      </c>
      <c r="BK207" s="192">
        <f>ROUND(I207*H207,0)</f>
        <v>0</v>
      </c>
      <c r="BL207" s="18" t="s">
        <v>96</v>
      </c>
      <c r="BM207" s="191" t="s">
        <v>298</v>
      </c>
    </row>
    <row r="208" s="13" customFormat="1">
      <c r="A208" s="13"/>
      <c r="B208" s="193"/>
      <c r="C208" s="13"/>
      <c r="D208" s="194" t="s">
        <v>205</v>
      </c>
      <c r="E208" s="195" t="s">
        <v>1</v>
      </c>
      <c r="F208" s="196" t="s">
        <v>299</v>
      </c>
      <c r="G208" s="13"/>
      <c r="H208" s="197">
        <v>72.260000000000005</v>
      </c>
      <c r="I208" s="198"/>
      <c r="J208" s="13"/>
      <c r="K208" s="13"/>
      <c r="L208" s="193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5" t="s">
        <v>205</v>
      </c>
      <c r="AU208" s="195" t="s">
        <v>81</v>
      </c>
      <c r="AV208" s="13" t="s">
        <v>81</v>
      </c>
      <c r="AW208" s="13" t="s">
        <v>33</v>
      </c>
      <c r="AX208" s="13" t="s">
        <v>77</v>
      </c>
      <c r="AY208" s="195" t="s">
        <v>197</v>
      </c>
    </row>
    <row r="209" s="13" customFormat="1">
      <c r="A209" s="13"/>
      <c r="B209" s="193"/>
      <c r="C209" s="13"/>
      <c r="D209" s="194" t="s">
        <v>205</v>
      </c>
      <c r="E209" s="195" t="s">
        <v>1</v>
      </c>
      <c r="F209" s="196" t="s">
        <v>300</v>
      </c>
      <c r="G209" s="13"/>
      <c r="H209" s="197">
        <v>23.280000000000001</v>
      </c>
      <c r="I209" s="198"/>
      <c r="J209" s="13"/>
      <c r="K209" s="13"/>
      <c r="L209" s="193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5" t="s">
        <v>205</v>
      </c>
      <c r="AU209" s="195" t="s">
        <v>81</v>
      </c>
      <c r="AV209" s="13" t="s">
        <v>81</v>
      </c>
      <c r="AW209" s="13" t="s">
        <v>33</v>
      </c>
      <c r="AX209" s="13" t="s">
        <v>77</v>
      </c>
      <c r="AY209" s="195" t="s">
        <v>197</v>
      </c>
    </row>
    <row r="210" s="14" customFormat="1">
      <c r="A210" s="14"/>
      <c r="B210" s="202"/>
      <c r="C210" s="14"/>
      <c r="D210" s="194" t="s">
        <v>205</v>
      </c>
      <c r="E210" s="203" t="s">
        <v>1</v>
      </c>
      <c r="F210" s="204" t="s">
        <v>207</v>
      </c>
      <c r="G210" s="14"/>
      <c r="H210" s="205">
        <v>95.540000000000006</v>
      </c>
      <c r="I210" s="206"/>
      <c r="J210" s="14"/>
      <c r="K210" s="14"/>
      <c r="L210" s="202"/>
      <c r="M210" s="207"/>
      <c r="N210" s="208"/>
      <c r="O210" s="208"/>
      <c r="P210" s="208"/>
      <c r="Q210" s="208"/>
      <c r="R210" s="208"/>
      <c r="S210" s="208"/>
      <c r="T210" s="20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3" t="s">
        <v>205</v>
      </c>
      <c r="AU210" s="203" t="s">
        <v>81</v>
      </c>
      <c r="AV210" s="14" t="s">
        <v>208</v>
      </c>
      <c r="AW210" s="14" t="s">
        <v>33</v>
      </c>
      <c r="AX210" s="14" t="s">
        <v>8</v>
      </c>
      <c r="AY210" s="203" t="s">
        <v>197</v>
      </c>
    </row>
    <row r="211" s="12" customFormat="1" ht="22.8" customHeight="1">
      <c r="A211" s="12"/>
      <c r="B211" s="166"/>
      <c r="C211" s="12"/>
      <c r="D211" s="167" t="s">
        <v>76</v>
      </c>
      <c r="E211" s="177" t="s">
        <v>222</v>
      </c>
      <c r="F211" s="177" t="s">
        <v>301</v>
      </c>
      <c r="G211" s="12"/>
      <c r="H211" s="12"/>
      <c r="I211" s="169"/>
      <c r="J211" s="178">
        <f>BK211</f>
        <v>0</v>
      </c>
      <c r="K211" s="12"/>
      <c r="L211" s="166"/>
      <c r="M211" s="171"/>
      <c r="N211" s="172"/>
      <c r="O211" s="172"/>
      <c r="P211" s="173">
        <f>SUM(P212:P293)</f>
        <v>0</v>
      </c>
      <c r="Q211" s="172"/>
      <c r="R211" s="173">
        <f>SUM(R212:R293)</f>
        <v>103.21282191623037</v>
      </c>
      <c r="S211" s="172"/>
      <c r="T211" s="174">
        <f>SUM(T212:T293)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7" t="s">
        <v>8</v>
      </c>
      <c r="AT211" s="175" t="s">
        <v>76</v>
      </c>
      <c r="AU211" s="175" t="s">
        <v>8</v>
      </c>
      <c r="AY211" s="167" t="s">
        <v>197</v>
      </c>
      <c r="BK211" s="176">
        <f>SUM(BK212:BK293)</f>
        <v>0</v>
      </c>
    </row>
    <row r="212" s="2" customFormat="1" ht="24.15" customHeight="1">
      <c r="A212" s="37"/>
      <c r="B212" s="179"/>
      <c r="C212" s="180" t="s">
        <v>302</v>
      </c>
      <c r="D212" s="180" t="s">
        <v>199</v>
      </c>
      <c r="E212" s="181" t="s">
        <v>303</v>
      </c>
      <c r="F212" s="182" t="s">
        <v>304</v>
      </c>
      <c r="G212" s="183" t="s">
        <v>247</v>
      </c>
      <c r="H212" s="184">
        <v>80.200000000000003</v>
      </c>
      <c r="I212" s="185"/>
      <c r="J212" s="186">
        <f>ROUND(I212*H212,0)</f>
        <v>0</v>
      </c>
      <c r="K212" s="182" t="s">
        <v>203</v>
      </c>
      <c r="L212" s="38"/>
      <c r="M212" s="187" t="s">
        <v>1</v>
      </c>
      <c r="N212" s="188" t="s">
        <v>42</v>
      </c>
      <c r="O212" s="76"/>
      <c r="P212" s="189">
        <f>O212*H212</f>
        <v>0</v>
      </c>
      <c r="Q212" s="189">
        <v>0.0057000000000000002</v>
      </c>
      <c r="R212" s="189">
        <f>Q212*H212</f>
        <v>0.45714000000000005</v>
      </c>
      <c r="S212" s="189">
        <v>0</v>
      </c>
      <c r="T212" s="19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1" t="s">
        <v>96</v>
      </c>
      <c r="AT212" s="191" t="s">
        <v>199</v>
      </c>
      <c r="AU212" s="191" t="s">
        <v>81</v>
      </c>
      <c r="AY212" s="18" t="s">
        <v>197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8</v>
      </c>
      <c r="BK212" s="192">
        <f>ROUND(I212*H212,0)</f>
        <v>0</v>
      </c>
      <c r="BL212" s="18" t="s">
        <v>96</v>
      </c>
      <c r="BM212" s="191" t="s">
        <v>305</v>
      </c>
    </row>
    <row r="213" s="13" customFormat="1">
      <c r="A213" s="13"/>
      <c r="B213" s="193"/>
      <c r="C213" s="13"/>
      <c r="D213" s="194" t="s">
        <v>205</v>
      </c>
      <c r="E213" s="195" t="s">
        <v>1</v>
      </c>
      <c r="F213" s="196" t="s">
        <v>108</v>
      </c>
      <c r="G213" s="13"/>
      <c r="H213" s="197">
        <v>80.200000000000003</v>
      </c>
      <c r="I213" s="198"/>
      <c r="J213" s="13"/>
      <c r="K213" s="13"/>
      <c r="L213" s="193"/>
      <c r="M213" s="199"/>
      <c r="N213" s="200"/>
      <c r="O213" s="200"/>
      <c r="P213" s="200"/>
      <c r="Q213" s="200"/>
      <c r="R213" s="200"/>
      <c r="S213" s="200"/>
      <c r="T213" s="20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5" t="s">
        <v>205</v>
      </c>
      <c r="AU213" s="195" t="s">
        <v>81</v>
      </c>
      <c r="AV213" s="13" t="s">
        <v>81</v>
      </c>
      <c r="AW213" s="13" t="s">
        <v>33</v>
      </c>
      <c r="AX213" s="13" t="s">
        <v>77</v>
      </c>
      <c r="AY213" s="195" t="s">
        <v>197</v>
      </c>
    </row>
    <row r="214" s="14" customFormat="1">
      <c r="A214" s="14"/>
      <c r="B214" s="202"/>
      <c r="C214" s="14"/>
      <c r="D214" s="194" t="s">
        <v>205</v>
      </c>
      <c r="E214" s="203" t="s">
        <v>1</v>
      </c>
      <c r="F214" s="204" t="s">
        <v>306</v>
      </c>
      <c r="G214" s="14"/>
      <c r="H214" s="205">
        <v>80.200000000000003</v>
      </c>
      <c r="I214" s="206"/>
      <c r="J214" s="14"/>
      <c r="K214" s="14"/>
      <c r="L214" s="202"/>
      <c r="M214" s="207"/>
      <c r="N214" s="208"/>
      <c r="O214" s="208"/>
      <c r="P214" s="208"/>
      <c r="Q214" s="208"/>
      <c r="R214" s="208"/>
      <c r="S214" s="208"/>
      <c r="T214" s="20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3" t="s">
        <v>205</v>
      </c>
      <c r="AU214" s="203" t="s">
        <v>81</v>
      </c>
      <c r="AV214" s="14" t="s">
        <v>208</v>
      </c>
      <c r="AW214" s="14" t="s">
        <v>33</v>
      </c>
      <c r="AX214" s="14" t="s">
        <v>77</v>
      </c>
      <c r="AY214" s="203" t="s">
        <v>197</v>
      </c>
    </row>
    <row r="215" s="13" customFormat="1">
      <c r="A215" s="13"/>
      <c r="B215" s="193"/>
      <c r="C215" s="13"/>
      <c r="D215" s="194" t="s">
        <v>205</v>
      </c>
      <c r="E215" s="195" t="s">
        <v>1</v>
      </c>
      <c r="F215" s="196" t="s">
        <v>77</v>
      </c>
      <c r="G215" s="13"/>
      <c r="H215" s="197">
        <v>0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205</v>
      </c>
      <c r="AU215" s="195" t="s">
        <v>81</v>
      </c>
      <c r="AV215" s="13" t="s">
        <v>81</v>
      </c>
      <c r="AW215" s="13" t="s">
        <v>33</v>
      </c>
      <c r="AX215" s="13" t="s">
        <v>77</v>
      </c>
      <c r="AY215" s="195" t="s">
        <v>197</v>
      </c>
    </row>
    <row r="216" s="14" customFormat="1">
      <c r="A216" s="14"/>
      <c r="B216" s="202"/>
      <c r="C216" s="14"/>
      <c r="D216" s="194" t="s">
        <v>205</v>
      </c>
      <c r="E216" s="203" t="s">
        <v>1</v>
      </c>
      <c r="F216" s="204" t="s">
        <v>307</v>
      </c>
      <c r="G216" s="14"/>
      <c r="H216" s="205">
        <v>0</v>
      </c>
      <c r="I216" s="206"/>
      <c r="J216" s="14"/>
      <c r="K216" s="14"/>
      <c r="L216" s="202"/>
      <c r="M216" s="207"/>
      <c r="N216" s="208"/>
      <c r="O216" s="208"/>
      <c r="P216" s="208"/>
      <c r="Q216" s="208"/>
      <c r="R216" s="208"/>
      <c r="S216" s="208"/>
      <c r="T216" s="20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3" t="s">
        <v>205</v>
      </c>
      <c r="AU216" s="203" t="s">
        <v>81</v>
      </c>
      <c r="AV216" s="14" t="s">
        <v>208</v>
      </c>
      <c r="AW216" s="14" t="s">
        <v>33</v>
      </c>
      <c r="AX216" s="14" t="s">
        <v>77</v>
      </c>
      <c r="AY216" s="203" t="s">
        <v>197</v>
      </c>
    </row>
    <row r="217" s="15" customFormat="1">
      <c r="A217" s="15"/>
      <c r="B217" s="210"/>
      <c r="C217" s="15"/>
      <c r="D217" s="194" t="s">
        <v>205</v>
      </c>
      <c r="E217" s="211" t="s">
        <v>106</v>
      </c>
      <c r="F217" s="212" t="s">
        <v>283</v>
      </c>
      <c r="G217" s="15"/>
      <c r="H217" s="213">
        <v>80.200000000000003</v>
      </c>
      <c r="I217" s="214"/>
      <c r="J217" s="15"/>
      <c r="K217" s="15"/>
      <c r="L217" s="210"/>
      <c r="M217" s="215"/>
      <c r="N217" s="216"/>
      <c r="O217" s="216"/>
      <c r="P217" s="216"/>
      <c r="Q217" s="216"/>
      <c r="R217" s="216"/>
      <c r="S217" s="216"/>
      <c r="T217" s="21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1" t="s">
        <v>205</v>
      </c>
      <c r="AU217" s="211" t="s">
        <v>81</v>
      </c>
      <c r="AV217" s="15" t="s">
        <v>96</v>
      </c>
      <c r="AW217" s="15" t="s">
        <v>33</v>
      </c>
      <c r="AX217" s="15" t="s">
        <v>8</v>
      </c>
      <c r="AY217" s="211" t="s">
        <v>197</v>
      </c>
    </row>
    <row r="218" s="2" customFormat="1" ht="24.15" customHeight="1">
      <c r="A218" s="37"/>
      <c r="B218" s="179"/>
      <c r="C218" s="180" t="s">
        <v>308</v>
      </c>
      <c r="D218" s="180" t="s">
        <v>199</v>
      </c>
      <c r="E218" s="181" t="s">
        <v>309</v>
      </c>
      <c r="F218" s="182" t="s">
        <v>310</v>
      </c>
      <c r="G218" s="183" t="s">
        <v>247</v>
      </c>
      <c r="H218" s="184">
        <v>244.31</v>
      </c>
      <c r="I218" s="185"/>
      <c r="J218" s="186">
        <f>ROUND(I218*H218,0)</f>
        <v>0</v>
      </c>
      <c r="K218" s="182" t="s">
        <v>203</v>
      </c>
      <c r="L218" s="38"/>
      <c r="M218" s="187" t="s">
        <v>1</v>
      </c>
      <c r="N218" s="188" t="s">
        <v>42</v>
      </c>
      <c r="O218" s="76"/>
      <c r="P218" s="189">
        <f>O218*H218</f>
        <v>0</v>
      </c>
      <c r="Q218" s="189">
        <v>0.0080000000000000002</v>
      </c>
      <c r="R218" s="189">
        <f>Q218*H218</f>
        <v>1.95448</v>
      </c>
      <c r="S218" s="189">
        <v>0</v>
      </c>
      <c r="T218" s="19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1" t="s">
        <v>96</v>
      </c>
      <c r="AT218" s="191" t="s">
        <v>199</v>
      </c>
      <c r="AU218" s="191" t="s">
        <v>81</v>
      </c>
      <c r="AY218" s="18" t="s">
        <v>197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8</v>
      </c>
      <c r="BK218" s="192">
        <f>ROUND(I218*H218,0)</f>
        <v>0</v>
      </c>
      <c r="BL218" s="18" t="s">
        <v>96</v>
      </c>
      <c r="BM218" s="191" t="s">
        <v>311</v>
      </c>
    </row>
    <row r="219" s="13" customFormat="1">
      <c r="A219" s="13"/>
      <c r="B219" s="193"/>
      <c r="C219" s="13"/>
      <c r="D219" s="194" t="s">
        <v>205</v>
      </c>
      <c r="E219" s="195" t="s">
        <v>1</v>
      </c>
      <c r="F219" s="196" t="s">
        <v>312</v>
      </c>
      <c r="G219" s="13"/>
      <c r="H219" s="197">
        <v>45.859999999999999</v>
      </c>
      <c r="I219" s="198"/>
      <c r="J219" s="13"/>
      <c r="K219" s="13"/>
      <c r="L219" s="193"/>
      <c r="M219" s="199"/>
      <c r="N219" s="200"/>
      <c r="O219" s="200"/>
      <c r="P219" s="200"/>
      <c r="Q219" s="200"/>
      <c r="R219" s="200"/>
      <c r="S219" s="200"/>
      <c r="T219" s="20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5" t="s">
        <v>205</v>
      </c>
      <c r="AU219" s="195" t="s">
        <v>81</v>
      </c>
      <c r="AV219" s="13" t="s">
        <v>81</v>
      </c>
      <c r="AW219" s="13" t="s">
        <v>33</v>
      </c>
      <c r="AX219" s="13" t="s">
        <v>77</v>
      </c>
      <c r="AY219" s="195" t="s">
        <v>197</v>
      </c>
    </row>
    <row r="220" s="13" customFormat="1">
      <c r="A220" s="13"/>
      <c r="B220" s="193"/>
      <c r="C220" s="13"/>
      <c r="D220" s="194" t="s">
        <v>205</v>
      </c>
      <c r="E220" s="195" t="s">
        <v>1</v>
      </c>
      <c r="F220" s="196" t="s">
        <v>313</v>
      </c>
      <c r="G220" s="13"/>
      <c r="H220" s="197">
        <v>25.920000000000002</v>
      </c>
      <c r="I220" s="198"/>
      <c r="J220" s="13"/>
      <c r="K220" s="13"/>
      <c r="L220" s="193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205</v>
      </c>
      <c r="AU220" s="195" t="s">
        <v>81</v>
      </c>
      <c r="AV220" s="13" t="s">
        <v>81</v>
      </c>
      <c r="AW220" s="13" t="s">
        <v>33</v>
      </c>
      <c r="AX220" s="13" t="s">
        <v>77</v>
      </c>
      <c r="AY220" s="195" t="s">
        <v>197</v>
      </c>
    </row>
    <row r="221" s="13" customFormat="1">
      <c r="A221" s="13"/>
      <c r="B221" s="193"/>
      <c r="C221" s="13"/>
      <c r="D221" s="194" t="s">
        <v>205</v>
      </c>
      <c r="E221" s="195" t="s">
        <v>1</v>
      </c>
      <c r="F221" s="196" t="s">
        <v>314</v>
      </c>
      <c r="G221" s="13"/>
      <c r="H221" s="197">
        <v>28.760000000000002</v>
      </c>
      <c r="I221" s="198"/>
      <c r="J221" s="13"/>
      <c r="K221" s="13"/>
      <c r="L221" s="193"/>
      <c r="M221" s="199"/>
      <c r="N221" s="200"/>
      <c r="O221" s="200"/>
      <c r="P221" s="200"/>
      <c r="Q221" s="200"/>
      <c r="R221" s="200"/>
      <c r="S221" s="200"/>
      <c r="T221" s="20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5" t="s">
        <v>205</v>
      </c>
      <c r="AU221" s="195" t="s">
        <v>81</v>
      </c>
      <c r="AV221" s="13" t="s">
        <v>81</v>
      </c>
      <c r="AW221" s="13" t="s">
        <v>33</v>
      </c>
      <c r="AX221" s="13" t="s">
        <v>77</v>
      </c>
      <c r="AY221" s="195" t="s">
        <v>197</v>
      </c>
    </row>
    <row r="222" s="13" customFormat="1">
      <c r="A222" s="13"/>
      <c r="B222" s="193"/>
      <c r="C222" s="13"/>
      <c r="D222" s="194" t="s">
        <v>205</v>
      </c>
      <c r="E222" s="195" t="s">
        <v>1</v>
      </c>
      <c r="F222" s="196" t="s">
        <v>315</v>
      </c>
      <c r="G222" s="13"/>
      <c r="H222" s="197">
        <v>26.239999999999998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205</v>
      </c>
      <c r="AU222" s="195" t="s">
        <v>81</v>
      </c>
      <c r="AV222" s="13" t="s">
        <v>81</v>
      </c>
      <c r="AW222" s="13" t="s">
        <v>33</v>
      </c>
      <c r="AX222" s="13" t="s">
        <v>77</v>
      </c>
      <c r="AY222" s="195" t="s">
        <v>197</v>
      </c>
    </row>
    <row r="223" s="13" customFormat="1">
      <c r="A223" s="13"/>
      <c r="B223" s="193"/>
      <c r="C223" s="13"/>
      <c r="D223" s="194" t="s">
        <v>205</v>
      </c>
      <c r="E223" s="195" t="s">
        <v>1</v>
      </c>
      <c r="F223" s="196" t="s">
        <v>316</v>
      </c>
      <c r="G223" s="13"/>
      <c r="H223" s="197">
        <v>23.760000000000002</v>
      </c>
      <c r="I223" s="198"/>
      <c r="J223" s="13"/>
      <c r="K223" s="13"/>
      <c r="L223" s="193"/>
      <c r="M223" s="199"/>
      <c r="N223" s="200"/>
      <c r="O223" s="200"/>
      <c r="P223" s="200"/>
      <c r="Q223" s="200"/>
      <c r="R223" s="200"/>
      <c r="S223" s="200"/>
      <c r="T223" s="20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5" t="s">
        <v>205</v>
      </c>
      <c r="AU223" s="195" t="s">
        <v>81</v>
      </c>
      <c r="AV223" s="13" t="s">
        <v>81</v>
      </c>
      <c r="AW223" s="13" t="s">
        <v>33</v>
      </c>
      <c r="AX223" s="13" t="s">
        <v>77</v>
      </c>
      <c r="AY223" s="195" t="s">
        <v>197</v>
      </c>
    </row>
    <row r="224" s="13" customFormat="1">
      <c r="A224" s="13"/>
      <c r="B224" s="193"/>
      <c r="C224" s="13"/>
      <c r="D224" s="194" t="s">
        <v>205</v>
      </c>
      <c r="E224" s="195" t="s">
        <v>1</v>
      </c>
      <c r="F224" s="196" t="s">
        <v>317</v>
      </c>
      <c r="G224" s="13"/>
      <c r="H224" s="197">
        <v>36.82</v>
      </c>
      <c r="I224" s="198"/>
      <c r="J224" s="13"/>
      <c r="K224" s="13"/>
      <c r="L224" s="193"/>
      <c r="M224" s="199"/>
      <c r="N224" s="200"/>
      <c r="O224" s="200"/>
      <c r="P224" s="200"/>
      <c r="Q224" s="200"/>
      <c r="R224" s="200"/>
      <c r="S224" s="200"/>
      <c r="T224" s="20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5" t="s">
        <v>205</v>
      </c>
      <c r="AU224" s="195" t="s">
        <v>81</v>
      </c>
      <c r="AV224" s="13" t="s">
        <v>81</v>
      </c>
      <c r="AW224" s="13" t="s">
        <v>33</v>
      </c>
      <c r="AX224" s="13" t="s">
        <v>77</v>
      </c>
      <c r="AY224" s="195" t="s">
        <v>197</v>
      </c>
    </row>
    <row r="225" s="13" customFormat="1">
      <c r="A225" s="13"/>
      <c r="B225" s="193"/>
      <c r="C225" s="13"/>
      <c r="D225" s="194" t="s">
        <v>205</v>
      </c>
      <c r="E225" s="195" t="s">
        <v>1</v>
      </c>
      <c r="F225" s="196" t="s">
        <v>318</v>
      </c>
      <c r="G225" s="13"/>
      <c r="H225" s="197">
        <v>23.82</v>
      </c>
      <c r="I225" s="198"/>
      <c r="J225" s="13"/>
      <c r="K225" s="13"/>
      <c r="L225" s="193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5" t="s">
        <v>205</v>
      </c>
      <c r="AU225" s="195" t="s">
        <v>81</v>
      </c>
      <c r="AV225" s="13" t="s">
        <v>81</v>
      </c>
      <c r="AW225" s="13" t="s">
        <v>33</v>
      </c>
      <c r="AX225" s="13" t="s">
        <v>77</v>
      </c>
      <c r="AY225" s="195" t="s">
        <v>197</v>
      </c>
    </row>
    <row r="226" s="13" customFormat="1">
      <c r="A226" s="13"/>
      <c r="B226" s="193"/>
      <c r="C226" s="13"/>
      <c r="D226" s="194" t="s">
        <v>205</v>
      </c>
      <c r="E226" s="195" t="s">
        <v>1</v>
      </c>
      <c r="F226" s="196" t="s">
        <v>319</v>
      </c>
      <c r="G226" s="13"/>
      <c r="H226" s="197">
        <v>33.130000000000003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205</v>
      </c>
      <c r="AU226" s="195" t="s">
        <v>81</v>
      </c>
      <c r="AV226" s="13" t="s">
        <v>81</v>
      </c>
      <c r="AW226" s="13" t="s">
        <v>33</v>
      </c>
      <c r="AX226" s="13" t="s">
        <v>77</v>
      </c>
      <c r="AY226" s="195" t="s">
        <v>197</v>
      </c>
    </row>
    <row r="227" s="14" customFormat="1">
      <c r="A227" s="14"/>
      <c r="B227" s="202"/>
      <c r="C227" s="14"/>
      <c r="D227" s="194" t="s">
        <v>205</v>
      </c>
      <c r="E227" s="203" t="s">
        <v>1</v>
      </c>
      <c r="F227" s="204" t="s">
        <v>320</v>
      </c>
      <c r="G227" s="14"/>
      <c r="H227" s="205">
        <v>244.31</v>
      </c>
      <c r="I227" s="206"/>
      <c r="J227" s="14"/>
      <c r="K227" s="14"/>
      <c r="L227" s="202"/>
      <c r="M227" s="207"/>
      <c r="N227" s="208"/>
      <c r="O227" s="208"/>
      <c r="P227" s="208"/>
      <c r="Q227" s="208"/>
      <c r="R227" s="208"/>
      <c r="S227" s="208"/>
      <c r="T227" s="20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3" t="s">
        <v>205</v>
      </c>
      <c r="AU227" s="203" t="s">
        <v>81</v>
      </c>
      <c r="AV227" s="14" t="s">
        <v>208</v>
      </c>
      <c r="AW227" s="14" t="s">
        <v>33</v>
      </c>
      <c r="AX227" s="14" t="s">
        <v>77</v>
      </c>
      <c r="AY227" s="203" t="s">
        <v>197</v>
      </c>
    </row>
    <row r="228" s="15" customFormat="1">
      <c r="A228" s="15"/>
      <c r="B228" s="210"/>
      <c r="C228" s="15"/>
      <c r="D228" s="194" t="s">
        <v>205</v>
      </c>
      <c r="E228" s="211" t="s">
        <v>102</v>
      </c>
      <c r="F228" s="212" t="s">
        <v>283</v>
      </c>
      <c r="G228" s="15"/>
      <c r="H228" s="213">
        <v>244.31</v>
      </c>
      <c r="I228" s="214"/>
      <c r="J228" s="15"/>
      <c r="K228" s="15"/>
      <c r="L228" s="210"/>
      <c r="M228" s="215"/>
      <c r="N228" s="216"/>
      <c r="O228" s="216"/>
      <c r="P228" s="216"/>
      <c r="Q228" s="216"/>
      <c r="R228" s="216"/>
      <c r="S228" s="216"/>
      <c r="T228" s="21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1" t="s">
        <v>205</v>
      </c>
      <c r="AU228" s="211" t="s">
        <v>81</v>
      </c>
      <c r="AV228" s="15" t="s">
        <v>96</v>
      </c>
      <c r="AW228" s="15" t="s">
        <v>33</v>
      </c>
      <c r="AX228" s="15" t="s">
        <v>8</v>
      </c>
      <c r="AY228" s="211" t="s">
        <v>197</v>
      </c>
    </row>
    <row r="229" s="2" customFormat="1" ht="21.75" customHeight="1">
      <c r="A229" s="37"/>
      <c r="B229" s="179"/>
      <c r="C229" s="180" t="s">
        <v>7</v>
      </c>
      <c r="D229" s="180" t="s">
        <v>199</v>
      </c>
      <c r="E229" s="181" t="s">
        <v>321</v>
      </c>
      <c r="F229" s="182" t="s">
        <v>322</v>
      </c>
      <c r="G229" s="183" t="s">
        <v>247</v>
      </c>
      <c r="H229" s="184">
        <v>244.31</v>
      </c>
      <c r="I229" s="185"/>
      <c r="J229" s="186">
        <f>ROUND(I229*H229,0)</f>
        <v>0</v>
      </c>
      <c r="K229" s="182" t="s">
        <v>203</v>
      </c>
      <c r="L229" s="38"/>
      <c r="M229" s="187" t="s">
        <v>1</v>
      </c>
      <c r="N229" s="188" t="s">
        <v>42</v>
      </c>
      <c r="O229" s="76"/>
      <c r="P229" s="189">
        <f>O229*H229</f>
        <v>0</v>
      </c>
      <c r="Q229" s="189">
        <v>0.016199999999999999</v>
      </c>
      <c r="R229" s="189">
        <f>Q229*H229</f>
        <v>3.9578219999999997</v>
      </c>
      <c r="S229" s="189">
        <v>0</v>
      </c>
      <c r="T229" s="19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1" t="s">
        <v>96</v>
      </c>
      <c r="AT229" s="191" t="s">
        <v>199</v>
      </c>
      <c r="AU229" s="191" t="s">
        <v>81</v>
      </c>
      <c r="AY229" s="18" t="s">
        <v>197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8</v>
      </c>
      <c r="BK229" s="192">
        <f>ROUND(I229*H229,0)</f>
        <v>0</v>
      </c>
      <c r="BL229" s="18" t="s">
        <v>96</v>
      </c>
      <c r="BM229" s="191" t="s">
        <v>323</v>
      </c>
    </row>
    <row r="230" s="13" customFormat="1">
      <c r="A230" s="13"/>
      <c r="B230" s="193"/>
      <c r="C230" s="13"/>
      <c r="D230" s="194" t="s">
        <v>205</v>
      </c>
      <c r="E230" s="195" t="s">
        <v>1</v>
      </c>
      <c r="F230" s="196" t="s">
        <v>102</v>
      </c>
      <c r="G230" s="13"/>
      <c r="H230" s="197">
        <v>244.31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205</v>
      </c>
      <c r="AU230" s="195" t="s">
        <v>81</v>
      </c>
      <c r="AV230" s="13" t="s">
        <v>81</v>
      </c>
      <c r="AW230" s="13" t="s">
        <v>33</v>
      </c>
      <c r="AX230" s="13" t="s">
        <v>8</v>
      </c>
      <c r="AY230" s="195" t="s">
        <v>197</v>
      </c>
    </row>
    <row r="231" s="2" customFormat="1" ht="33" customHeight="1">
      <c r="A231" s="37"/>
      <c r="B231" s="179"/>
      <c r="C231" s="180" t="s">
        <v>324</v>
      </c>
      <c r="D231" s="180" t="s">
        <v>199</v>
      </c>
      <c r="E231" s="181" t="s">
        <v>325</v>
      </c>
      <c r="F231" s="182" t="s">
        <v>326</v>
      </c>
      <c r="G231" s="183" t="s">
        <v>247</v>
      </c>
      <c r="H231" s="184">
        <v>244.31</v>
      </c>
      <c r="I231" s="185"/>
      <c r="J231" s="186">
        <f>ROUND(I231*H231,0)</f>
        <v>0</v>
      </c>
      <c r="K231" s="182" t="s">
        <v>203</v>
      </c>
      <c r="L231" s="38"/>
      <c r="M231" s="187" t="s">
        <v>1</v>
      </c>
      <c r="N231" s="188" t="s">
        <v>42</v>
      </c>
      <c r="O231" s="76"/>
      <c r="P231" s="189">
        <f>O231*H231</f>
        <v>0</v>
      </c>
      <c r="Q231" s="189">
        <v>0.0054000000000000003</v>
      </c>
      <c r="R231" s="189">
        <f>Q231*H231</f>
        <v>1.3192740000000001</v>
      </c>
      <c r="S231" s="189">
        <v>0</v>
      </c>
      <c r="T231" s="19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1" t="s">
        <v>96</v>
      </c>
      <c r="AT231" s="191" t="s">
        <v>199</v>
      </c>
      <c r="AU231" s="191" t="s">
        <v>81</v>
      </c>
      <c r="AY231" s="18" t="s">
        <v>197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8</v>
      </c>
      <c r="BK231" s="192">
        <f>ROUND(I231*H231,0)</f>
        <v>0</v>
      </c>
      <c r="BL231" s="18" t="s">
        <v>96</v>
      </c>
      <c r="BM231" s="191" t="s">
        <v>327</v>
      </c>
    </row>
    <row r="232" s="13" customFormat="1">
      <c r="A232" s="13"/>
      <c r="B232" s="193"/>
      <c r="C232" s="13"/>
      <c r="D232" s="194" t="s">
        <v>205</v>
      </c>
      <c r="E232" s="195" t="s">
        <v>1</v>
      </c>
      <c r="F232" s="196" t="s">
        <v>102</v>
      </c>
      <c r="G232" s="13"/>
      <c r="H232" s="197">
        <v>244.31</v>
      </c>
      <c r="I232" s="198"/>
      <c r="J232" s="13"/>
      <c r="K232" s="13"/>
      <c r="L232" s="193"/>
      <c r="M232" s="199"/>
      <c r="N232" s="200"/>
      <c r="O232" s="200"/>
      <c r="P232" s="200"/>
      <c r="Q232" s="200"/>
      <c r="R232" s="200"/>
      <c r="S232" s="200"/>
      <c r="T232" s="20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5" t="s">
        <v>205</v>
      </c>
      <c r="AU232" s="195" t="s">
        <v>81</v>
      </c>
      <c r="AV232" s="13" t="s">
        <v>81</v>
      </c>
      <c r="AW232" s="13" t="s">
        <v>33</v>
      </c>
      <c r="AX232" s="13" t="s">
        <v>8</v>
      </c>
      <c r="AY232" s="195" t="s">
        <v>197</v>
      </c>
    </row>
    <row r="233" s="2" customFormat="1" ht="24.15" customHeight="1">
      <c r="A233" s="37"/>
      <c r="B233" s="179"/>
      <c r="C233" s="180" t="s">
        <v>328</v>
      </c>
      <c r="D233" s="180" t="s">
        <v>199</v>
      </c>
      <c r="E233" s="181" t="s">
        <v>329</v>
      </c>
      <c r="F233" s="182" t="s">
        <v>330</v>
      </c>
      <c r="G233" s="183" t="s">
        <v>247</v>
      </c>
      <c r="H233" s="184">
        <v>602.31299999999999</v>
      </c>
      <c r="I233" s="185"/>
      <c r="J233" s="186">
        <f>ROUND(I233*H233,0)</f>
        <v>0</v>
      </c>
      <c r="K233" s="182" t="s">
        <v>203</v>
      </c>
      <c r="L233" s="38"/>
      <c r="M233" s="187" t="s">
        <v>1</v>
      </c>
      <c r="N233" s="188" t="s">
        <v>42</v>
      </c>
      <c r="O233" s="76"/>
      <c r="P233" s="189">
        <f>O233*H233</f>
        <v>0</v>
      </c>
      <c r="Q233" s="189">
        <v>0.0057000000000000002</v>
      </c>
      <c r="R233" s="189">
        <f>Q233*H233</f>
        <v>3.4331841000000001</v>
      </c>
      <c r="S233" s="189">
        <v>0</v>
      </c>
      <c r="T233" s="19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1" t="s">
        <v>96</v>
      </c>
      <c r="AT233" s="191" t="s">
        <v>199</v>
      </c>
      <c r="AU233" s="191" t="s">
        <v>81</v>
      </c>
      <c r="AY233" s="18" t="s">
        <v>197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8</v>
      </c>
      <c r="BK233" s="192">
        <f>ROUND(I233*H233,0)</f>
        <v>0</v>
      </c>
      <c r="BL233" s="18" t="s">
        <v>96</v>
      </c>
      <c r="BM233" s="191" t="s">
        <v>331</v>
      </c>
    </row>
    <row r="234" s="13" customFormat="1">
      <c r="A234" s="13"/>
      <c r="B234" s="193"/>
      <c r="C234" s="13"/>
      <c r="D234" s="194" t="s">
        <v>205</v>
      </c>
      <c r="E234" s="195" t="s">
        <v>1</v>
      </c>
      <c r="F234" s="196" t="s">
        <v>332</v>
      </c>
      <c r="G234" s="13"/>
      <c r="H234" s="197">
        <v>131.16</v>
      </c>
      <c r="I234" s="198"/>
      <c r="J234" s="13"/>
      <c r="K234" s="13"/>
      <c r="L234" s="193"/>
      <c r="M234" s="199"/>
      <c r="N234" s="200"/>
      <c r="O234" s="200"/>
      <c r="P234" s="200"/>
      <c r="Q234" s="200"/>
      <c r="R234" s="200"/>
      <c r="S234" s="200"/>
      <c r="T234" s="20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5" t="s">
        <v>205</v>
      </c>
      <c r="AU234" s="195" t="s">
        <v>81</v>
      </c>
      <c r="AV234" s="13" t="s">
        <v>81</v>
      </c>
      <c r="AW234" s="13" t="s">
        <v>33</v>
      </c>
      <c r="AX234" s="13" t="s">
        <v>77</v>
      </c>
      <c r="AY234" s="195" t="s">
        <v>197</v>
      </c>
    </row>
    <row r="235" s="13" customFormat="1">
      <c r="A235" s="13"/>
      <c r="B235" s="193"/>
      <c r="C235" s="13"/>
      <c r="D235" s="194" t="s">
        <v>205</v>
      </c>
      <c r="E235" s="195" t="s">
        <v>1</v>
      </c>
      <c r="F235" s="196" t="s">
        <v>333</v>
      </c>
      <c r="G235" s="13"/>
      <c r="H235" s="197">
        <v>62.207999999999998</v>
      </c>
      <c r="I235" s="198"/>
      <c r="J235" s="13"/>
      <c r="K235" s="13"/>
      <c r="L235" s="193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5" t="s">
        <v>205</v>
      </c>
      <c r="AU235" s="195" t="s">
        <v>81</v>
      </c>
      <c r="AV235" s="13" t="s">
        <v>81</v>
      </c>
      <c r="AW235" s="13" t="s">
        <v>33</v>
      </c>
      <c r="AX235" s="13" t="s">
        <v>77</v>
      </c>
      <c r="AY235" s="195" t="s">
        <v>197</v>
      </c>
    </row>
    <row r="236" s="13" customFormat="1">
      <c r="A236" s="13"/>
      <c r="B236" s="193"/>
      <c r="C236" s="13"/>
      <c r="D236" s="194" t="s">
        <v>205</v>
      </c>
      <c r="E236" s="195" t="s">
        <v>1</v>
      </c>
      <c r="F236" s="196" t="s">
        <v>334</v>
      </c>
      <c r="G236" s="13"/>
      <c r="H236" s="197">
        <v>69.024000000000001</v>
      </c>
      <c r="I236" s="198"/>
      <c r="J236" s="13"/>
      <c r="K236" s="13"/>
      <c r="L236" s="193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205</v>
      </c>
      <c r="AU236" s="195" t="s">
        <v>81</v>
      </c>
      <c r="AV236" s="13" t="s">
        <v>81</v>
      </c>
      <c r="AW236" s="13" t="s">
        <v>33</v>
      </c>
      <c r="AX236" s="13" t="s">
        <v>77</v>
      </c>
      <c r="AY236" s="195" t="s">
        <v>197</v>
      </c>
    </row>
    <row r="237" s="13" customFormat="1">
      <c r="A237" s="13"/>
      <c r="B237" s="193"/>
      <c r="C237" s="13"/>
      <c r="D237" s="194" t="s">
        <v>205</v>
      </c>
      <c r="E237" s="195" t="s">
        <v>1</v>
      </c>
      <c r="F237" s="196" t="s">
        <v>335</v>
      </c>
      <c r="G237" s="13"/>
      <c r="H237" s="197">
        <v>62.975999999999999</v>
      </c>
      <c r="I237" s="198"/>
      <c r="J237" s="13"/>
      <c r="K237" s="13"/>
      <c r="L237" s="193"/>
      <c r="M237" s="199"/>
      <c r="N237" s="200"/>
      <c r="O237" s="200"/>
      <c r="P237" s="200"/>
      <c r="Q237" s="200"/>
      <c r="R237" s="200"/>
      <c r="S237" s="200"/>
      <c r="T237" s="20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5" t="s">
        <v>205</v>
      </c>
      <c r="AU237" s="195" t="s">
        <v>81</v>
      </c>
      <c r="AV237" s="13" t="s">
        <v>81</v>
      </c>
      <c r="AW237" s="13" t="s">
        <v>33</v>
      </c>
      <c r="AX237" s="13" t="s">
        <v>77</v>
      </c>
      <c r="AY237" s="195" t="s">
        <v>197</v>
      </c>
    </row>
    <row r="238" s="13" customFormat="1">
      <c r="A238" s="13"/>
      <c r="B238" s="193"/>
      <c r="C238" s="13"/>
      <c r="D238" s="194" t="s">
        <v>205</v>
      </c>
      <c r="E238" s="195" t="s">
        <v>1</v>
      </c>
      <c r="F238" s="196" t="s">
        <v>336</v>
      </c>
      <c r="G238" s="13"/>
      <c r="H238" s="197">
        <v>54.648000000000003</v>
      </c>
      <c r="I238" s="198"/>
      <c r="J238" s="13"/>
      <c r="K238" s="13"/>
      <c r="L238" s="193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5" t="s">
        <v>205</v>
      </c>
      <c r="AU238" s="195" t="s">
        <v>81</v>
      </c>
      <c r="AV238" s="13" t="s">
        <v>81</v>
      </c>
      <c r="AW238" s="13" t="s">
        <v>33</v>
      </c>
      <c r="AX238" s="13" t="s">
        <v>77</v>
      </c>
      <c r="AY238" s="195" t="s">
        <v>197</v>
      </c>
    </row>
    <row r="239" s="13" customFormat="1">
      <c r="A239" s="13"/>
      <c r="B239" s="193"/>
      <c r="C239" s="13"/>
      <c r="D239" s="194" t="s">
        <v>205</v>
      </c>
      <c r="E239" s="195" t="s">
        <v>1</v>
      </c>
      <c r="F239" s="196" t="s">
        <v>337</v>
      </c>
      <c r="G239" s="13"/>
      <c r="H239" s="197">
        <v>84.686000000000007</v>
      </c>
      <c r="I239" s="198"/>
      <c r="J239" s="13"/>
      <c r="K239" s="13"/>
      <c r="L239" s="193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5" t="s">
        <v>205</v>
      </c>
      <c r="AU239" s="195" t="s">
        <v>81</v>
      </c>
      <c r="AV239" s="13" t="s">
        <v>81</v>
      </c>
      <c r="AW239" s="13" t="s">
        <v>33</v>
      </c>
      <c r="AX239" s="13" t="s">
        <v>77</v>
      </c>
      <c r="AY239" s="195" t="s">
        <v>197</v>
      </c>
    </row>
    <row r="240" s="13" customFormat="1">
      <c r="A240" s="13"/>
      <c r="B240" s="193"/>
      <c r="C240" s="13"/>
      <c r="D240" s="194" t="s">
        <v>205</v>
      </c>
      <c r="E240" s="195" t="s">
        <v>1</v>
      </c>
      <c r="F240" s="196" t="s">
        <v>338</v>
      </c>
      <c r="G240" s="13"/>
      <c r="H240" s="197">
        <v>54.786000000000001</v>
      </c>
      <c r="I240" s="198"/>
      <c r="J240" s="13"/>
      <c r="K240" s="13"/>
      <c r="L240" s="193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5" t="s">
        <v>205</v>
      </c>
      <c r="AU240" s="195" t="s">
        <v>81</v>
      </c>
      <c r="AV240" s="13" t="s">
        <v>81</v>
      </c>
      <c r="AW240" s="13" t="s">
        <v>33</v>
      </c>
      <c r="AX240" s="13" t="s">
        <v>77</v>
      </c>
      <c r="AY240" s="195" t="s">
        <v>197</v>
      </c>
    </row>
    <row r="241" s="13" customFormat="1">
      <c r="A241" s="13"/>
      <c r="B241" s="193"/>
      <c r="C241" s="13"/>
      <c r="D241" s="194" t="s">
        <v>205</v>
      </c>
      <c r="E241" s="195" t="s">
        <v>1</v>
      </c>
      <c r="F241" s="196" t="s">
        <v>339</v>
      </c>
      <c r="G241" s="13"/>
      <c r="H241" s="197">
        <v>82.825000000000003</v>
      </c>
      <c r="I241" s="198"/>
      <c r="J241" s="13"/>
      <c r="K241" s="13"/>
      <c r="L241" s="193"/>
      <c r="M241" s="199"/>
      <c r="N241" s="200"/>
      <c r="O241" s="200"/>
      <c r="P241" s="200"/>
      <c r="Q241" s="200"/>
      <c r="R241" s="200"/>
      <c r="S241" s="200"/>
      <c r="T241" s="20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5" t="s">
        <v>205</v>
      </c>
      <c r="AU241" s="195" t="s">
        <v>81</v>
      </c>
      <c r="AV241" s="13" t="s">
        <v>81</v>
      </c>
      <c r="AW241" s="13" t="s">
        <v>33</v>
      </c>
      <c r="AX241" s="13" t="s">
        <v>77</v>
      </c>
      <c r="AY241" s="195" t="s">
        <v>197</v>
      </c>
    </row>
    <row r="242" s="14" customFormat="1">
      <c r="A242" s="14"/>
      <c r="B242" s="202"/>
      <c r="C242" s="14"/>
      <c r="D242" s="194" t="s">
        <v>205</v>
      </c>
      <c r="E242" s="203" t="s">
        <v>1</v>
      </c>
      <c r="F242" s="204" t="s">
        <v>320</v>
      </c>
      <c r="G242" s="14"/>
      <c r="H242" s="205">
        <v>602.31299999999999</v>
      </c>
      <c r="I242" s="206"/>
      <c r="J242" s="14"/>
      <c r="K242" s="14"/>
      <c r="L242" s="202"/>
      <c r="M242" s="207"/>
      <c r="N242" s="208"/>
      <c r="O242" s="208"/>
      <c r="P242" s="208"/>
      <c r="Q242" s="208"/>
      <c r="R242" s="208"/>
      <c r="S242" s="208"/>
      <c r="T242" s="20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3" t="s">
        <v>205</v>
      </c>
      <c r="AU242" s="203" t="s">
        <v>81</v>
      </c>
      <c r="AV242" s="14" t="s">
        <v>208</v>
      </c>
      <c r="AW242" s="14" t="s">
        <v>33</v>
      </c>
      <c r="AX242" s="14" t="s">
        <v>77</v>
      </c>
      <c r="AY242" s="203" t="s">
        <v>197</v>
      </c>
    </row>
    <row r="243" s="15" customFormat="1">
      <c r="A243" s="15"/>
      <c r="B243" s="210"/>
      <c r="C243" s="15"/>
      <c r="D243" s="194" t="s">
        <v>205</v>
      </c>
      <c r="E243" s="211" t="s">
        <v>340</v>
      </c>
      <c r="F243" s="212" t="s">
        <v>283</v>
      </c>
      <c r="G243" s="15"/>
      <c r="H243" s="213">
        <v>602.31299999999999</v>
      </c>
      <c r="I243" s="214"/>
      <c r="J243" s="15"/>
      <c r="K243" s="15"/>
      <c r="L243" s="210"/>
      <c r="M243" s="215"/>
      <c r="N243" s="216"/>
      <c r="O243" s="216"/>
      <c r="P243" s="216"/>
      <c r="Q243" s="216"/>
      <c r="R243" s="216"/>
      <c r="S243" s="216"/>
      <c r="T243" s="21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1" t="s">
        <v>205</v>
      </c>
      <c r="AU243" s="211" t="s">
        <v>81</v>
      </c>
      <c r="AV243" s="15" t="s">
        <v>96</v>
      </c>
      <c r="AW243" s="15" t="s">
        <v>33</v>
      </c>
      <c r="AX243" s="15" t="s">
        <v>8</v>
      </c>
      <c r="AY243" s="211" t="s">
        <v>197</v>
      </c>
    </row>
    <row r="244" s="2" customFormat="1" ht="24.15" customHeight="1">
      <c r="A244" s="37"/>
      <c r="B244" s="179"/>
      <c r="C244" s="180" t="s">
        <v>341</v>
      </c>
      <c r="D244" s="180" t="s">
        <v>199</v>
      </c>
      <c r="E244" s="181" t="s">
        <v>342</v>
      </c>
      <c r="F244" s="182" t="s">
        <v>343</v>
      </c>
      <c r="G244" s="183" t="s">
        <v>247</v>
      </c>
      <c r="H244" s="184">
        <v>244.31</v>
      </c>
      <c r="I244" s="185"/>
      <c r="J244" s="186">
        <f>ROUND(I244*H244,0)</f>
        <v>0</v>
      </c>
      <c r="K244" s="182" t="s">
        <v>203</v>
      </c>
      <c r="L244" s="38"/>
      <c r="M244" s="187" t="s">
        <v>1</v>
      </c>
      <c r="N244" s="188" t="s">
        <v>42</v>
      </c>
      <c r="O244" s="76"/>
      <c r="P244" s="189">
        <f>O244*H244</f>
        <v>0</v>
      </c>
      <c r="Q244" s="189">
        <v>0.0040000000000000001</v>
      </c>
      <c r="R244" s="189">
        <f>Q244*H244</f>
        <v>0.97724</v>
      </c>
      <c r="S244" s="189">
        <v>0</v>
      </c>
      <c r="T244" s="19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1" t="s">
        <v>96</v>
      </c>
      <c r="AT244" s="191" t="s">
        <v>199</v>
      </c>
      <c r="AU244" s="191" t="s">
        <v>81</v>
      </c>
      <c r="AY244" s="18" t="s">
        <v>197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8" t="s">
        <v>8</v>
      </c>
      <c r="BK244" s="192">
        <f>ROUND(I244*H244,0)</f>
        <v>0</v>
      </c>
      <c r="BL244" s="18" t="s">
        <v>96</v>
      </c>
      <c r="BM244" s="191" t="s">
        <v>344</v>
      </c>
    </row>
    <row r="245" s="13" customFormat="1">
      <c r="A245" s="13"/>
      <c r="B245" s="193"/>
      <c r="C245" s="13"/>
      <c r="D245" s="194" t="s">
        <v>205</v>
      </c>
      <c r="E245" s="195" t="s">
        <v>1</v>
      </c>
      <c r="F245" s="196" t="s">
        <v>102</v>
      </c>
      <c r="G245" s="13"/>
      <c r="H245" s="197">
        <v>244.31</v>
      </c>
      <c r="I245" s="198"/>
      <c r="J245" s="13"/>
      <c r="K245" s="13"/>
      <c r="L245" s="193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5" t="s">
        <v>205</v>
      </c>
      <c r="AU245" s="195" t="s">
        <v>81</v>
      </c>
      <c r="AV245" s="13" t="s">
        <v>81</v>
      </c>
      <c r="AW245" s="13" t="s">
        <v>33</v>
      </c>
      <c r="AX245" s="13" t="s">
        <v>8</v>
      </c>
      <c r="AY245" s="195" t="s">
        <v>197</v>
      </c>
    </row>
    <row r="246" s="2" customFormat="1" ht="33" customHeight="1">
      <c r="A246" s="37"/>
      <c r="B246" s="179"/>
      <c r="C246" s="180" t="s">
        <v>345</v>
      </c>
      <c r="D246" s="180" t="s">
        <v>199</v>
      </c>
      <c r="E246" s="181" t="s">
        <v>346</v>
      </c>
      <c r="F246" s="182" t="s">
        <v>347</v>
      </c>
      <c r="G246" s="183" t="s">
        <v>202</v>
      </c>
      <c r="H246" s="184">
        <v>35.188000000000002</v>
      </c>
      <c r="I246" s="185"/>
      <c r="J246" s="186">
        <f>ROUND(I246*H246,0)</f>
        <v>0</v>
      </c>
      <c r="K246" s="182" t="s">
        <v>203</v>
      </c>
      <c r="L246" s="38"/>
      <c r="M246" s="187" t="s">
        <v>1</v>
      </c>
      <c r="N246" s="188" t="s">
        <v>42</v>
      </c>
      <c r="O246" s="76"/>
      <c r="P246" s="189">
        <f>O246*H246</f>
        <v>0</v>
      </c>
      <c r="Q246" s="189">
        <v>2.5018699999999998</v>
      </c>
      <c r="R246" s="189">
        <f>Q246*H246</f>
        <v>88.035801559999996</v>
      </c>
      <c r="S246" s="189">
        <v>0</v>
      </c>
      <c r="T246" s="19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1" t="s">
        <v>96</v>
      </c>
      <c r="AT246" s="191" t="s">
        <v>199</v>
      </c>
      <c r="AU246" s="191" t="s">
        <v>81</v>
      </c>
      <c r="AY246" s="18" t="s">
        <v>197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8" t="s">
        <v>8</v>
      </c>
      <c r="BK246" s="192">
        <f>ROUND(I246*H246,0)</f>
        <v>0</v>
      </c>
      <c r="BL246" s="18" t="s">
        <v>96</v>
      </c>
      <c r="BM246" s="191" t="s">
        <v>348</v>
      </c>
    </row>
    <row r="247" s="13" customFormat="1">
      <c r="A247" s="13"/>
      <c r="B247" s="193"/>
      <c r="C247" s="13"/>
      <c r="D247" s="194" t="s">
        <v>205</v>
      </c>
      <c r="E247" s="195" t="s">
        <v>1</v>
      </c>
      <c r="F247" s="196" t="s">
        <v>349</v>
      </c>
      <c r="G247" s="13"/>
      <c r="H247" s="197">
        <v>0.67600000000000005</v>
      </c>
      <c r="I247" s="198"/>
      <c r="J247" s="13"/>
      <c r="K247" s="13"/>
      <c r="L247" s="193"/>
      <c r="M247" s="199"/>
      <c r="N247" s="200"/>
      <c r="O247" s="200"/>
      <c r="P247" s="200"/>
      <c r="Q247" s="200"/>
      <c r="R247" s="200"/>
      <c r="S247" s="200"/>
      <c r="T247" s="20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5" t="s">
        <v>205</v>
      </c>
      <c r="AU247" s="195" t="s">
        <v>81</v>
      </c>
      <c r="AV247" s="13" t="s">
        <v>81</v>
      </c>
      <c r="AW247" s="13" t="s">
        <v>33</v>
      </c>
      <c r="AX247" s="13" t="s">
        <v>77</v>
      </c>
      <c r="AY247" s="195" t="s">
        <v>197</v>
      </c>
    </row>
    <row r="248" s="13" customFormat="1">
      <c r="A248" s="13"/>
      <c r="B248" s="193"/>
      <c r="C248" s="13"/>
      <c r="D248" s="194" t="s">
        <v>205</v>
      </c>
      <c r="E248" s="195" t="s">
        <v>1</v>
      </c>
      <c r="F248" s="196" t="s">
        <v>350</v>
      </c>
      <c r="G248" s="13"/>
      <c r="H248" s="197">
        <v>34.512</v>
      </c>
      <c r="I248" s="198"/>
      <c r="J248" s="13"/>
      <c r="K248" s="13"/>
      <c r="L248" s="193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5" t="s">
        <v>205</v>
      </c>
      <c r="AU248" s="195" t="s">
        <v>81</v>
      </c>
      <c r="AV248" s="13" t="s">
        <v>81</v>
      </c>
      <c r="AW248" s="13" t="s">
        <v>33</v>
      </c>
      <c r="AX248" s="13" t="s">
        <v>77</v>
      </c>
      <c r="AY248" s="195" t="s">
        <v>197</v>
      </c>
    </row>
    <row r="249" s="14" customFormat="1">
      <c r="A249" s="14"/>
      <c r="B249" s="202"/>
      <c r="C249" s="14"/>
      <c r="D249" s="194" t="s">
        <v>205</v>
      </c>
      <c r="E249" s="203" t="s">
        <v>1</v>
      </c>
      <c r="F249" s="204" t="s">
        <v>207</v>
      </c>
      <c r="G249" s="14"/>
      <c r="H249" s="205">
        <v>35.188000000000002</v>
      </c>
      <c r="I249" s="206"/>
      <c r="J249" s="14"/>
      <c r="K249" s="14"/>
      <c r="L249" s="202"/>
      <c r="M249" s="207"/>
      <c r="N249" s="208"/>
      <c r="O249" s="208"/>
      <c r="P249" s="208"/>
      <c r="Q249" s="208"/>
      <c r="R249" s="208"/>
      <c r="S249" s="208"/>
      <c r="T249" s="20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3" t="s">
        <v>205</v>
      </c>
      <c r="AU249" s="203" t="s">
        <v>81</v>
      </c>
      <c r="AV249" s="14" t="s">
        <v>208</v>
      </c>
      <c r="AW249" s="14" t="s">
        <v>33</v>
      </c>
      <c r="AX249" s="14" t="s">
        <v>8</v>
      </c>
      <c r="AY249" s="203" t="s">
        <v>197</v>
      </c>
    </row>
    <row r="250" s="2" customFormat="1" ht="24.15" customHeight="1">
      <c r="A250" s="37"/>
      <c r="B250" s="179"/>
      <c r="C250" s="180" t="s">
        <v>351</v>
      </c>
      <c r="D250" s="180" t="s">
        <v>199</v>
      </c>
      <c r="E250" s="181" t="s">
        <v>352</v>
      </c>
      <c r="F250" s="182" t="s">
        <v>353</v>
      </c>
      <c r="G250" s="183" t="s">
        <v>202</v>
      </c>
      <c r="H250" s="184">
        <v>35.188000000000002</v>
      </c>
      <c r="I250" s="185"/>
      <c r="J250" s="186">
        <f>ROUND(I250*H250,0)</f>
        <v>0</v>
      </c>
      <c r="K250" s="182" t="s">
        <v>203</v>
      </c>
      <c r="L250" s="38"/>
      <c r="M250" s="187" t="s">
        <v>1</v>
      </c>
      <c r="N250" s="188" t="s">
        <v>42</v>
      </c>
      <c r="O250" s="7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1" t="s">
        <v>96</v>
      </c>
      <c r="AT250" s="191" t="s">
        <v>199</v>
      </c>
      <c r="AU250" s="191" t="s">
        <v>81</v>
      </c>
      <c r="AY250" s="18" t="s">
        <v>197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8</v>
      </c>
      <c r="BK250" s="192">
        <f>ROUND(I250*H250,0)</f>
        <v>0</v>
      </c>
      <c r="BL250" s="18" t="s">
        <v>96</v>
      </c>
      <c r="BM250" s="191" t="s">
        <v>354</v>
      </c>
    </row>
    <row r="251" s="13" customFormat="1">
      <c r="A251" s="13"/>
      <c r="B251" s="193"/>
      <c r="C251" s="13"/>
      <c r="D251" s="194" t="s">
        <v>205</v>
      </c>
      <c r="E251" s="195" t="s">
        <v>1</v>
      </c>
      <c r="F251" s="196" t="s">
        <v>349</v>
      </c>
      <c r="G251" s="13"/>
      <c r="H251" s="197">
        <v>0.67600000000000005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205</v>
      </c>
      <c r="AU251" s="195" t="s">
        <v>81</v>
      </c>
      <c r="AV251" s="13" t="s">
        <v>81</v>
      </c>
      <c r="AW251" s="13" t="s">
        <v>33</v>
      </c>
      <c r="AX251" s="13" t="s">
        <v>77</v>
      </c>
      <c r="AY251" s="195" t="s">
        <v>197</v>
      </c>
    </row>
    <row r="252" s="13" customFormat="1">
      <c r="A252" s="13"/>
      <c r="B252" s="193"/>
      <c r="C252" s="13"/>
      <c r="D252" s="194" t="s">
        <v>205</v>
      </c>
      <c r="E252" s="195" t="s">
        <v>1</v>
      </c>
      <c r="F252" s="196" t="s">
        <v>350</v>
      </c>
      <c r="G252" s="13"/>
      <c r="H252" s="197">
        <v>34.512</v>
      </c>
      <c r="I252" s="198"/>
      <c r="J252" s="13"/>
      <c r="K252" s="13"/>
      <c r="L252" s="193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5" t="s">
        <v>205</v>
      </c>
      <c r="AU252" s="195" t="s">
        <v>81</v>
      </c>
      <c r="AV252" s="13" t="s">
        <v>81</v>
      </c>
      <c r="AW252" s="13" t="s">
        <v>33</v>
      </c>
      <c r="AX252" s="13" t="s">
        <v>77</v>
      </c>
      <c r="AY252" s="195" t="s">
        <v>197</v>
      </c>
    </row>
    <row r="253" s="14" customFormat="1">
      <c r="A253" s="14"/>
      <c r="B253" s="202"/>
      <c r="C253" s="14"/>
      <c r="D253" s="194" t="s">
        <v>205</v>
      </c>
      <c r="E253" s="203" t="s">
        <v>1</v>
      </c>
      <c r="F253" s="204" t="s">
        <v>207</v>
      </c>
      <c r="G253" s="14"/>
      <c r="H253" s="205">
        <v>35.188000000000002</v>
      </c>
      <c r="I253" s="206"/>
      <c r="J253" s="14"/>
      <c r="K253" s="14"/>
      <c r="L253" s="202"/>
      <c r="M253" s="207"/>
      <c r="N253" s="208"/>
      <c r="O253" s="208"/>
      <c r="P253" s="208"/>
      <c r="Q253" s="208"/>
      <c r="R253" s="208"/>
      <c r="S253" s="208"/>
      <c r="T253" s="20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3" t="s">
        <v>205</v>
      </c>
      <c r="AU253" s="203" t="s">
        <v>81</v>
      </c>
      <c r="AV253" s="14" t="s">
        <v>208</v>
      </c>
      <c r="AW253" s="14" t="s">
        <v>33</v>
      </c>
      <c r="AX253" s="14" t="s">
        <v>8</v>
      </c>
      <c r="AY253" s="203" t="s">
        <v>197</v>
      </c>
    </row>
    <row r="254" s="2" customFormat="1" ht="33" customHeight="1">
      <c r="A254" s="37"/>
      <c r="B254" s="179"/>
      <c r="C254" s="180" t="s">
        <v>355</v>
      </c>
      <c r="D254" s="180" t="s">
        <v>199</v>
      </c>
      <c r="E254" s="181" t="s">
        <v>356</v>
      </c>
      <c r="F254" s="182" t="s">
        <v>357</v>
      </c>
      <c r="G254" s="183" t="s">
        <v>202</v>
      </c>
      <c r="H254" s="184">
        <v>35.188000000000002</v>
      </c>
      <c r="I254" s="185"/>
      <c r="J254" s="186">
        <f>ROUND(I254*H254,0)</f>
        <v>0</v>
      </c>
      <c r="K254" s="182" t="s">
        <v>203</v>
      </c>
      <c r="L254" s="38"/>
      <c r="M254" s="187" t="s">
        <v>1</v>
      </c>
      <c r="N254" s="188" t="s">
        <v>42</v>
      </c>
      <c r="O254" s="7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1" t="s">
        <v>96</v>
      </c>
      <c r="AT254" s="191" t="s">
        <v>199</v>
      </c>
      <c r="AU254" s="191" t="s">
        <v>81</v>
      </c>
      <c r="AY254" s="18" t="s">
        <v>197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8</v>
      </c>
      <c r="BK254" s="192">
        <f>ROUND(I254*H254,0)</f>
        <v>0</v>
      </c>
      <c r="BL254" s="18" t="s">
        <v>96</v>
      </c>
      <c r="BM254" s="191" t="s">
        <v>358</v>
      </c>
    </row>
    <row r="255" s="13" customFormat="1">
      <c r="A255" s="13"/>
      <c r="B255" s="193"/>
      <c r="C255" s="13"/>
      <c r="D255" s="194" t="s">
        <v>205</v>
      </c>
      <c r="E255" s="195" t="s">
        <v>1</v>
      </c>
      <c r="F255" s="196" t="s">
        <v>349</v>
      </c>
      <c r="G255" s="13"/>
      <c r="H255" s="197">
        <v>0.67600000000000005</v>
      </c>
      <c r="I255" s="198"/>
      <c r="J255" s="13"/>
      <c r="K255" s="13"/>
      <c r="L255" s="193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5" t="s">
        <v>205</v>
      </c>
      <c r="AU255" s="195" t="s">
        <v>81</v>
      </c>
      <c r="AV255" s="13" t="s">
        <v>81</v>
      </c>
      <c r="AW255" s="13" t="s">
        <v>33</v>
      </c>
      <c r="AX255" s="13" t="s">
        <v>77</v>
      </c>
      <c r="AY255" s="195" t="s">
        <v>197</v>
      </c>
    </row>
    <row r="256" s="13" customFormat="1">
      <c r="A256" s="13"/>
      <c r="B256" s="193"/>
      <c r="C256" s="13"/>
      <c r="D256" s="194" t="s">
        <v>205</v>
      </c>
      <c r="E256" s="195" t="s">
        <v>1</v>
      </c>
      <c r="F256" s="196" t="s">
        <v>350</v>
      </c>
      <c r="G256" s="13"/>
      <c r="H256" s="197">
        <v>34.512</v>
      </c>
      <c r="I256" s="198"/>
      <c r="J256" s="13"/>
      <c r="K256" s="13"/>
      <c r="L256" s="193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5" t="s">
        <v>205</v>
      </c>
      <c r="AU256" s="195" t="s">
        <v>81</v>
      </c>
      <c r="AV256" s="13" t="s">
        <v>81</v>
      </c>
      <c r="AW256" s="13" t="s">
        <v>33</v>
      </c>
      <c r="AX256" s="13" t="s">
        <v>77</v>
      </c>
      <c r="AY256" s="195" t="s">
        <v>197</v>
      </c>
    </row>
    <row r="257" s="14" customFormat="1">
      <c r="A257" s="14"/>
      <c r="B257" s="202"/>
      <c r="C257" s="14"/>
      <c r="D257" s="194" t="s">
        <v>205</v>
      </c>
      <c r="E257" s="203" t="s">
        <v>1</v>
      </c>
      <c r="F257" s="204" t="s">
        <v>207</v>
      </c>
      <c r="G257" s="14"/>
      <c r="H257" s="205">
        <v>35.188000000000002</v>
      </c>
      <c r="I257" s="206"/>
      <c r="J257" s="14"/>
      <c r="K257" s="14"/>
      <c r="L257" s="202"/>
      <c r="M257" s="207"/>
      <c r="N257" s="208"/>
      <c r="O257" s="208"/>
      <c r="P257" s="208"/>
      <c r="Q257" s="208"/>
      <c r="R257" s="208"/>
      <c r="S257" s="208"/>
      <c r="T257" s="20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3" t="s">
        <v>205</v>
      </c>
      <c r="AU257" s="203" t="s">
        <v>81</v>
      </c>
      <c r="AV257" s="14" t="s">
        <v>208</v>
      </c>
      <c r="AW257" s="14" t="s">
        <v>33</v>
      </c>
      <c r="AX257" s="14" t="s">
        <v>8</v>
      </c>
      <c r="AY257" s="203" t="s">
        <v>197</v>
      </c>
    </row>
    <row r="258" s="2" customFormat="1" ht="16.5" customHeight="1">
      <c r="A258" s="37"/>
      <c r="B258" s="179"/>
      <c r="C258" s="180" t="s">
        <v>359</v>
      </c>
      <c r="D258" s="180" t="s">
        <v>199</v>
      </c>
      <c r="E258" s="181" t="s">
        <v>360</v>
      </c>
      <c r="F258" s="182" t="s">
        <v>361</v>
      </c>
      <c r="G258" s="183" t="s">
        <v>225</v>
      </c>
      <c r="H258" s="184">
        <v>2.4319999999999999</v>
      </c>
      <c r="I258" s="185"/>
      <c r="J258" s="186">
        <f>ROUND(I258*H258,0)</f>
        <v>0</v>
      </c>
      <c r="K258" s="182" t="s">
        <v>203</v>
      </c>
      <c r="L258" s="38"/>
      <c r="M258" s="187" t="s">
        <v>1</v>
      </c>
      <c r="N258" s="188" t="s">
        <v>42</v>
      </c>
      <c r="O258" s="76"/>
      <c r="P258" s="189">
        <f>O258*H258</f>
        <v>0</v>
      </c>
      <c r="Q258" s="189">
        <v>1.0627727797</v>
      </c>
      <c r="R258" s="189">
        <f>Q258*H258</f>
        <v>2.5846634002303999</v>
      </c>
      <c r="S258" s="189">
        <v>0</v>
      </c>
      <c r="T258" s="19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1" t="s">
        <v>96</v>
      </c>
      <c r="AT258" s="191" t="s">
        <v>199</v>
      </c>
      <c r="AU258" s="191" t="s">
        <v>81</v>
      </c>
      <c r="AY258" s="18" t="s">
        <v>197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8</v>
      </c>
      <c r="BK258" s="192">
        <f>ROUND(I258*H258,0)</f>
        <v>0</v>
      </c>
      <c r="BL258" s="18" t="s">
        <v>96</v>
      </c>
      <c r="BM258" s="191" t="s">
        <v>362</v>
      </c>
    </row>
    <row r="259" s="13" customFormat="1">
      <c r="A259" s="13"/>
      <c r="B259" s="193"/>
      <c r="C259" s="13"/>
      <c r="D259" s="194" t="s">
        <v>205</v>
      </c>
      <c r="E259" s="195" t="s">
        <v>1</v>
      </c>
      <c r="F259" s="196" t="s">
        <v>363</v>
      </c>
      <c r="G259" s="13"/>
      <c r="H259" s="197">
        <v>0.037999999999999999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205</v>
      </c>
      <c r="AU259" s="195" t="s">
        <v>81</v>
      </c>
      <c r="AV259" s="13" t="s">
        <v>81</v>
      </c>
      <c r="AW259" s="13" t="s">
        <v>33</v>
      </c>
      <c r="AX259" s="13" t="s">
        <v>77</v>
      </c>
      <c r="AY259" s="195" t="s">
        <v>197</v>
      </c>
    </row>
    <row r="260" s="13" customFormat="1">
      <c r="A260" s="13"/>
      <c r="B260" s="193"/>
      <c r="C260" s="13"/>
      <c r="D260" s="194" t="s">
        <v>205</v>
      </c>
      <c r="E260" s="195" t="s">
        <v>1</v>
      </c>
      <c r="F260" s="196" t="s">
        <v>364</v>
      </c>
      <c r="G260" s="13"/>
      <c r="H260" s="197">
        <v>2.3940000000000001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205</v>
      </c>
      <c r="AU260" s="195" t="s">
        <v>81</v>
      </c>
      <c r="AV260" s="13" t="s">
        <v>81</v>
      </c>
      <c r="AW260" s="13" t="s">
        <v>33</v>
      </c>
      <c r="AX260" s="13" t="s">
        <v>77</v>
      </c>
      <c r="AY260" s="195" t="s">
        <v>197</v>
      </c>
    </row>
    <row r="261" s="14" customFormat="1">
      <c r="A261" s="14"/>
      <c r="B261" s="202"/>
      <c r="C261" s="14"/>
      <c r="D261" s="194" t="s">
        <v>205</v>
      </c>
      <c r="E261" s="203" t="s">
        <v>1</v>
      </c>
      <c r="F261" s="204" t="s">
        <v>207</v>
      </c>
      <c r="G261" s="14"/>
      <c r="H261" s="205">
        <v>2.4319999999999999</v>
      </c>
      <c r="I261" s="206"/>
      <c r="J261" s="14"/>
      <c r="K261" s="14"/>
      <c r="L261" s="202"/>
      <c r="M261" s="207"/>
      <c r="N261" s="208"/>
      <c r="O261" s="208"/>
      <c r="P261" s="208"/>
      <c r="Q261" s="208"/>
      <c r="R261" s="208"/>
      <c r="S261" s="208"/>
      <c r="T261" s="20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3" t="s">
        <v>205</v>
      </c>
      <c r="AU261" s="203" t="s">
        <v>81</v>
      </c>
      <c r="AV261" s="14" t="s">
        <v>208</v>
      </c>
      <c r="AW261" s="14" t="s">
        <v>33</v>
      </c>
      <c r="AX261" s="14" t="s">
        <v>8</v>
      </c>
      <c r="AY261" s="203" t="s">
        <v>197</v>
      </c>
    </row>
    <row r="262" s="2" customFormat="1" ht="16.5" customHeight="1">
      <c r="A262" s="37"/>
      <c r="B262" s="179"/>
      <c r="C262" s="180" t="s">
        <v>365</v>
      </c>
      <c r="D262" s="180" t="s">
        <v>199</v>
      </c>
      <c r="E262" s="181" t="s">
        <v>366</v>
      </c>
      <c r="F262" s="182" t="s">
        <v>367</v>
      </c>
      <c r="G262" s="183" t="s">
        <v>247</v>
      </c>
      <c r="H262" s="184">
        <v>438.15800000000002</v>
      </c>
      <c r="I262" s="185"/>
      <c r="J262" s="186">
        <f>ROUND(I262*H262,0)</f>
        <v>0</v>
      </c>
      <c r="K262" s="182" t="s">
        <v>203</v>
      </c>
      <c r="L262" s="38"/>
      <c r="M262" s="187" t="s">
        <v>1</v>
      </c>
      <c r="N262" s="188" t="s">
        <v>42</v>
      </c>
      <c r="O262" s="76"/>
      <c r="P262" s="189">
        <f>O262*H262</f>
        <v>0</v>
      </c>
      <c r="Q262" s="189">
        <v>0.00013200000000000001</v>
      </c>
      <c r="R262" s="189">
        <f>Q262*H262</f>
        <v>0.057836856000000006</v>
      </c>
      <c r="S262" s="189">
        <v>0</v>
      </c>
      <c r="T262" s="19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1" t="s">
        <v>96</v>
      </c>
      <c r="AT262" s="191" t="s">
        <v>199</v>
      </c>
      <c r="AU262" s="191" t="s">
        <v>81</v>
      </c>
      <c r="AY262" s="18" t="s">
        <v>197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8</v>
      </c>
      <c r="BK262" s="192">
        <f>ROUND(I262*H262,0)</f>
        <v>0</v>
      </c>
      <c r="BL262" s="18" t="s">
        <v>96</v>
      </c>
      <c r="BM262" s="191" t="s">
        <v>368</v>
      </c>
    </row>
    <row r="263" s="13" customFormat="1">
      <c r="A263" s="13"/>
      <c r="B263" s="193"/>
      <c r="C263" s="13"/>
      <c r="D263" s="194" t="s">
        <v>205</v>
      </c>
      <c r="E263" s="195" t="s">
        <v>1</v>
      </c>
      <c r="F263" s="196" t="s">
        <v>115</v>
      </c>
      <c r="G263" s="13"/>
      <c r="H263" s="197">
        <v>6.758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205</v>
      </c>
      <c r="AU263" s="195" t="s">
        <v>81</v>
      </c>
      <c r="AV263" s="13" t="s">
        <v>81</v>
      </c>
      <c r="AW263" s="13" t="s">
        <v>33</v>
      </c>
      <c r="AX263" s="13" t="s">
        <v>77</v>
      </c>
      <c r="AY263" s="195" t="s">
        <v>197</v>
      </c>
    </row>
    <row r="264" s="13" customFormat="1">
      <c r="A264" s="13"/>
      <c r="B264" s="193"/>
      <c r="C264" s="13"/>
      <c r="D264" s="194" t="s">
        <v>205</v>
      </c>
      <c r="E264" s="195" t="s">
        <v>1</v>
      </c>
      <c r="F264" s="196" t="s">
        <v>135</v>
      </c>
      <c r="G264" s="13"/>
      <c r="H264" s="197">
        <v>431.39999999999998</v>
      </c>
      <c r="I264" s="198"/>
      <c r="J264" s="13"/>
      <c r="K264" s="13"/>
      <c r="L264" s="193"/>
      <c r="M264" s="199"/>
      <c r="N264" s="200"/>
      <c r="O264" s="200"/>
      <c r="P264" s="200"/>
      <c r="Q264" s="200"/>
      <c r="R264" s="200"/>
      <c r="S264" s="200"/>
      <c r="T264" s="20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5" t="s">
        <v>205</v>
      </c>
      <c r="AU264" s="195" t="s">
        <v>81</v>
      </c>
      <c r="AV264" s="13" t="s">
        <v>81</v>
      </c>
      <c r="AW264" s="13" t="s">
        <v>33</v>
      </c>
      <c r="AX264" s="13" t="s">
        <v>77</v>
      </c>
      <c r="AY264" s="195" t="s">
        <v>197</v>
      </c>
    </row>
    <row r="265" s="14" customFormat="1">
      <c r="A265" s="14"/>
      <c r="B265" s="202"/>
      <c r="C265" s="14"/>
      <c r="D265" s="194" t="s">
        <v>205</v>
      </c>
      <c r="E265" s="203" t="s">
        <v>1</v>
      </c>
      <c r="F265" s="204" t="s">
        <v>207</v>
      </c>
      <c r="G265" s="14"/>
      <c r="H265" s="205">
        <v>438.15800000000002</v>
      </c>
      <c r="I265" s="206"/>
      <c r="J265" s="14"/>
      <c r="K265" s="14"/>
      <c r="L265" s="202"/>
      <c r="M265" s="207"/>
      <c r="N265" s="208"/>
      <c r="O265" s="208"/>
      <c r="P265" s="208"/>
      <c r="Q265" s="208"/>
      <c r="R265" s="208"/>
      <c r="S265" s="208"/>
      <c r="T265" s="20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3" t="s">
        <v>205</v>
      </c>
      <c r="AU265" s="203" t="s">
        <v>81</v>
      </c>
      <c r="AV265" s="14" t="s">
        <v>208</v>
      </c>
      <c r="AW265" s="14" t="s">
        <v>33</v>
      </c>
      <c r="AX265" s="14" t="s">
        <v>8</v>
      </c>
      <c r="AY265" s="203" t="s">
        <v>197</v>
      </c>
    </row>
    <row r="266" s="2" customFormat="1" ht="16.5" customHeight="1">
      <c r="A266" s="37"/>
      <c r="B266" s="179"/>
      <c r="C266" s="218" t="s">
        <v>369</v>
      </c>
      <c r="D266" s="218" t="s">
        <v>370</v>
      </c>
      <c r="E266" s="219" t="s">
        <v>371</v>
      </c>
      <c r="F266" s="220" t="s">
        <v>372</v>
      </c>
      <c r="G266" s="221" t="s">
        <v>247</v>
      </c>
      <c r="H266" s="222">
        <v>440.89999999999998</v>
      </c>
      <c r="I266" s="223"/>
      <c r="J266" s="224">
        <f>ROUND(I266*H266,0)</f>
        <v>0</v>
      </c>
      <c r="K266" s="220" t="s">
        <v>1</v>
      </c>
      <c r="L266" s="225"/>
      <c r="M266" s="226" t="s">
        <v>1</v>
      </c>
      <c r="N266" s="227" t="s">
        <v>42</v>
      </c>
      <c r="O266" s="7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1" t="s">
        <v>238</v>
      </c>
      <c r="AT266" s="191" t="s">
        <v>370</v>
      </c>
      <c r="AU266" s="191" t="s">
        <v>81</v>
      </c>
      <c r="AY266" s="18" t="s">
        <v>197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8</v>
      </c>
      <c r="BK266" s="192">
        <f>ROUND(I266*H266,0)</f>
        <v>0</v>
      </c>
      <c r="BL266" s="18" t="s">
        <v>96</v>
      </c>
      <c r="BM266" s="191" t="s">
        <v>373</v>
      </c>
    </row>
    <row r="267" s="13" customFormat="1">
      <c r="A267" s="13"/>
      <c r="B267" s="193"/>
      <c r="C267" s="13"/>
      <c r="D267" s="194" t="s">
        <v>205</v>
      </c>
      <c r="E267" s="195" t="s">
        <v>1</v>
      </c>
      <c r="F267" s="196" t="s">
        <v>374</v>
      </c>
      <c r="G267" s="13"/>
      <c r="H267" s="197">
        <v>89.200000000000003</v>
      </c>
      <c r="I267" s="198"/>
      <c r="J267" s="13"/>
      <c r="K267" s="13"/>
      <c r="L267" s="193"/>
      <c r="M267" s="199"/>
      <c r="N267" s="200"/>
      <c r="O267" s="200"/>
      <c r="P267" s="200"/>
      <c r="Q267" s="200"/>
      <c r="R267" s="200"/>
      <c r="S267" s="200"/>
      <c r="T267" s="20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5" t="s">
        <v>205</v>
      </c>
      <c r="AU267" s="195" t="s">
        <v>81</v>
      </c>
      <c r="AV267" s="13" t="s">
        <v>81</v>
      </c>
      <c r="AW267" s="13" t="s">
        <v>33</v>
      </c>
      <c r="AX267" s="13" t="s">
        <v>77</v>
      </c>
      <c r="AY267" s="195" t="s">
        <v>197</v>
      </c>
    </row>
    <row r="268" s="14" customFormat="1">
      <c r="A268" s="14"/>
      <c r="B268" s="202"/>
      <c r="C268" s="14"/>
      <c r="D268" s="194" t="s">
        <v>205</v>
      </c>
      <c r="E268" s="203" t="s">
        <v>147</v>
      </c>
      <c r="F268" s="204" t="s">
        <v>375</v>
      </c>
      <c r="G268" s="14"/>
      <c r="H268" s="205">
        <v>89.200000000000003</v>
      </c>
      <c r="I268" s="206"/>
      <c r="J268" s="14"/>
      <c r="K268" s="14"/>
      <c r="L268" s="202"/>
      <c r="M268" s="207"/>
      <c r="N268" s="208"/>
      <c r="O268" s="208"/>
      <c r="P268" s="208"/>
      <c r="Q268" s="208"/>
      <c r="R268" s="208"/>
      <c r="S268" s="208"/>
      <c r="T268" s="20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3" t="s">
        <v>205</v>
      </c>
      <c r="AU268" s="203" t="s">
        <v>81</v>
      </c>
      <c r="AV268" s="14" t="s">
        <v>208</v>
      </c>
      <c r="AW268" s="14" t="s">
        <v>33</v>
      </c>
      <c r="AX268" s="14" t="s">
        <v>77</v>
      </c>
      <c r="AY268" s="203" t="s">
        <v>197</v>
      </c>
    </row>
    <row r="269" s="13" customFormat="1">
      <c r="A269" s="13"/>
      <c r="B269" s="193"/>
      <c r="C269" s="13"/>
      <c r="D269" s="194" t="s">
        <v>205</v>
      </c>
      <c r="E269" s="195" t="s">
        <v>1</v>
      </c>
      <c r="F269" s="196" t="s">
        <v>376</v>
      </c>
      <c r="G269" s="13"/>
      <c r="H269" s="197">
        <v>346.69999999999999</v>
      </c>
      <c r="I269" s="198"/>
      <c r="J269" s="13"/>
      <c r="K269" s="13"/>
      <c r="L269" s="193"/>
      <c r="M269" s="199"/>
      <c r="N269" s="200"/>
      <c r="O269" s="200"/>
      <c r="P269" s="200"/>
      <c r="Q269" s="200"/>
      <c r="R269" s="200"/>
      <c r="S269" s="200"/>
      <c r="T269" s="20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5" t="s">
        <v>205</v>
      </c>
      <c r="AU269" s="195" t="s">
        <v>81</v>
      </c>
      <c r="AV269" s="13" t="s">
        <v>81</v>
      </c>
      <c r="AW269" s="13" t="s">
        <v>33</v>
      </c>
      <c r="AX269" s="13" t="s">
        <v>77</v>
      </c>
      <c r="AY269" s="195" t="s">
        <v>197</v>
      </c>
    </row>
    <row r="270" s="14" customFormat="1">
      <c r="A270" s="14"/>
      <c r="B270" s="202"/>
      <c r="C270" s="14"/>
      <c r="D270" s="194" t="s">
        <v>205</v>
      </c>
      <c r="E270" s="203" t="s">
        <v>149</v>
      </c>
      <c r="F270" s="204" t="s">
        <v>377</v>
      </c>
      <c r="G270" s="14"/>
      <c r="H270" s="205">
        <v>346.69999999999999</v>
      </c>
      <c r="I270" s="206"/>
      <c r="J270" s="14"/>
      <c r="K270" s="14"/>
      <c r="L270" s="202"/>
      <c r="M270" s="207"/>
      <c r="N270" s="208"/>
      <c r="O270" s="208"/>
      <c r="P270" s="208"/>
      <c r="Q270" s="208"/>
      <c r="R270" s="208"/>
      <c r="S270" s="208"/>
      <c r="T270" s="20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3" t="s">
        <v>205</v>
      </c>
      <c r="AU270" s="203" t="s">
        <v>81</v>
      </c>
      <c r="AV270" s="14" t="s">
        <v>208</v>
      </c>
      <c r="AW270" s="14" t="s">
        <v>33</v>
      </c>
      <c r="AX270" s="14" t="s">
        <v>77</v>
      </c>
      <c r="AY270" s="203" t="s">
        <v>197</v>
      </c>
    </row>
    <row r="271" s="13" customFormat="1">
      <c r="A271" s="13"/>
      <c r="B271" s="193"/>
      <c r="C271" s="13"/>
      <c r="D271" s="194" t="s">
        <v>205</v>
      </c>
      <c r="E271" s="195" t="s">
        <v>1</v>
      </c>
      <c r="F271" s="196" t="s">
        <v>77</v>
      </c>
      <c r="G271" s="13"/>
      <c r="H271" s="197">
        <v>0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205</v>
      </c>
      <c r="AU271" s="195" t="s">
        <v>81</v>
      </c>
      <c r="AV271" s="13" t="s">
        <v>81</v>
      </c>
      <c r="AW271" s="13" t="s">
        <v>33</v>
      </c>
      <c r="AX271" s="13" t="s">
        <v>77</v>
      </c>
      <c r="AY271" s="195" t="s">
        <v>197</v>
      </c>
    </row>
    <row r="272" s="14" customFormat="1">
      <c r="A272" s="14"/>
      <c r="B272" s="202"/>
      <c r="C272" s="14"/>
      <c r="D272" s="194" t="s">
        <v>205</v>
      </c>
      <c r="E272" s="203" t="s">
        <v>151</v>
      </c>
      <c r="F272" s="204" t="s">
        <v>378</v>
      </c>
      <c r="G272" s="14"/>
      <c r="H272" s="205">
        <v>0</v>
      </c>
      <c r="I272" s="206"/>
      <c r="J272" s="14"/>
      <c r="K272" s="14"/>
      <c r="L272" s="202"/>
      <c r="M272" s="207"/>
      <c r="N272" s="208"/>
      <c r="O272" s="208"/>
      <c r="P272" s="208"/>
      <c r="Q272" s="208"/>
      <c r="R272" s="208"/>
      <c r="S272" s="208"/>
      <c r="T272" s="20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3" t="s">
        <v>205</v>
      </c>
      <c r="AU272" s="203" t="s">
        <v>81</v>
      </c>
      <c r="AV272" s="14" t="s">
        <v>208</v>
      </c>
      <c r="AW272" s="14" t="s">
        <v>33</v>
      </c>
      <c r="AX272" s="14" t="s">
        <v>77</v>
      </c>
      <c r="AY272" s="203" t="s">
        <v>197</v>
      </c>
    </row>
    <row r="273" s="13" customFormat="1">
      <c r="A273" s="13"/>
      <c r="B273" s="193"/>
      <c r="C273" s="13"/>
      <c r="D273" s="194" t="s">
        <v>205</v>
      </c>
      <c r="E273" s="195" t="s">
        <v>1</v>
      </c>
      <c r="F273" s="196" t="s">
        <v>77</v>
      </c>
      <c r="G273" s="13"/>
      <c r="H273" s="197">
        <v>0</v>
      </c>
      <c r="I273" s="198"/>
      <c r="J273" s="13"/>
      <c r="K273" s="13"/>
      <c r="L273" s="193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5" t="s">
        <v>205</v>
      </c>
      <c r="AU273" s="195" t="s">
        <v>81</v>
      </c>
      <c r="AV273" s="13" t="s">
        <v>81</v>
      </c>
      <c r="AW273" s="13" t="s">
        <v>33</v>
      </c>
      <c r="AX273" s="13" t="s">
        <v>77</v>
      </c>
      <c r="AY273" s="195" t="s">
        <v>197</v>
      </c>
    </row>
    <row r="274" s="14" customFormat="1">
      <c r="A274" s="14"/>
      <c r="B274" s="202"/>
      <c r="C274" s="14"/>
      <c r="D274" s="194" t="s">
        <v>205</v>
      </c>
      <c r="E274" s="203" t="s">
        <v>152</v>
      </c>
      <c r="F274" s="204" t="s">
        <v>379</v>
      </c>
      <c r="G274" s="14"/>
      <c r="H274" s="205">
        <v>0</v>
      </c>
      <c r="I274" s="206"/>
      <c r="J274" s="14"/>
      <c r="K274" s="14"/>
      <c r="L274" s="202"/>
      <c r="M274" s="207"/>
      <c r="N274" s="208"/>
      <c r="O274" s="208"/>
      <c r="P274" s="208"/>
      <c r="Q274" s="208"/>
      <c r="R274" s="208"/>
      <c r="S274" s="208"/>
      <c r="T274" s="20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3" t="s">
        <v>205</v>
      </c>
      <c r="AU274" s="203" t="s">
        <v>81</v>
      </c>
      <c r="AV274" s="14" t="s">
        <v>208</v>
      </c>
      <c r="AW274" s="14" t="s">
        <v>33</v>
      </c>
      <c r="AX274" s="14" t="s">
        <v>77</v>
      </c>
      <c r="AY274" s="203" t="s">
        <v>197</v>
      </c>
    </row>
    <row r="275" s="13" customFormat="1">
      <c r="A275" s="13"/>
      <c r="B275" s="193"/>
      <c r="C275" s="13"/>
      <c r="D275" s="194" t="s">
        <v>205</v>
      </c>
      <c r="E275" s="195" t="s">
        <v>1</v>
      </c>
      <c r="F275" s="196" t="s">
        <v>77</v>
      </c>
      <c r="G275" s="13"/>
      <c r="H275" s="197">
        <v>0</v>
      </c>
      <c r="I275" s="198"/>
      <c r="J275" s="13"/>
      <c r="K275" s="13"/>
      <c r="L275" s="193"/>
      <c r="M275" s="199"/>
      <c r="N275" s="200"/>
      <c r="O275" s="200"/>
      <c r="P275" s="200"/>
      <c r="Q275" s="200"/>
      <c r="R275" s="200"/>
      <c r="S275" s="200"/>
      <c r="T275" s="20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5" t="s">
        <v>205</v>
      </c>
      <c r="AU275" s="195" t="s">
        <v>81</v>
      </c>
      <c r="AV275" s="13" t="s">
        <v>81</v>
      </c>
      <c r="AW275" s="13" t="s">
        <v>33</v>
      </c>
      <c r="AX275" s="13" t="s">
        <v>77</v>
      </c>
      <c r="AY275" s="195" t="s">
        <v>197</v>
      </c>
    </row>
    <row r="276" s="14" customFormat="1">
      <c r="A276" s="14"/>
      <c r="B276" s="202"/>
      <c r="C276" s="14"/>
      <c r="D276" s="194" t="s">
        <v>205</v>
      </c>
      <c r="E276" s="203" t="s">
        <v>153</v>
      </c>
      <c r="F276" s="204" t="s">
        <v>380</v>
      </c>
      <c r="G276" s="14"/>
      <c r="H276" s="205">
        <v>0</v>
      </c>
      <c r="I276" s="206"/>
      <c r="J276" s="14"/>
      <c r="K276" s="14"/>
      <c r="L276" s="202"/>
      <c r="M276" s="207"/>
      <c r="N276" s="208"/>
      <c r="O276" s="208"/>
      <c r="P276" s="208"/>
      <c r="Q276" s="208"/>
      <c r="R276" s="208"/>
      <c r="S276" s="208"/>
      <c r="T276" s="20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3" t="s">
        <v>205</v>
      </c>
      <c r="AU276" s="203" t="s">
        <v>81</v>
      </c>
      <c r="AV276" s="14" t="s">
        <v>208</v>
      </c>
      <c r="AW276" s="14" t="s">
        <v>33</v>
      </c>
      <c r="AX276" s="14" t="s">
        <v>77</v>
      </c>
      <c r="AY276" s="203" t="s">
        <v>197</v>
      </c>
    </row>
    <row r="277" s="13" customFormat="1">
      <c r="A277" s="13"/>
      <c r="B277" s="193"/>
      <c r="C277" s="13"/>
      <c r="D277" s="194" t="s">
        <v>205</v>
      </c>
      <c r="E277" s="195" t="s">
        <v>1</v>
      </c>
      <c r="F277" s="196" t="s">
        <v>381</v>
      </c>
      <c r="G277" s="13"/>
      <c r="H277" s="197">
        <v>5</v>
      </c>
      <c r="I277" s="198"/>
      <c r="J277" s="13"/>
      <c r="K277" s="13"/>
      <c r="L277" s="193"/>
      <c r="M277" s="199"/>
      <c r="N277" s="200"/>
      <c r="O277" s="200"/>
      <c r="P277" s="200"/>
      <c r="Q277" s="200"/>
      <c r="R277" s="200"/>
      <c r="S277" s="200"/>
      <c r="T277" s="20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5" t="s">
        <v>205</v>
      </c>
      <c r="AU277" s="195" t="s">
        <v>81</v>
      </c>
      <c r="AV277" s="13" t="s">
        <v>81</v>
      </c>
      <c r="AW277" s="13" t="s">
        <v>33</v>
      </c>
      <c r="AX277" s="13" t="s">
        <v>77</v>
      </c>
      <c r="AY277" s="195" t="s">
        <v>197</v>
      </c>
    </row>
    <row r="278" s="14" customFormat="1">
      <c r="A278" s="14"/>
      <c r="B278" s="202"/>
      <c r="C278" s="14"/>
      <c r="D278" s="194" t="s">
        <v>205</v>
      </c>
      <c r="E278" s="203" t="s">
        <v>154</v>
      </c>
      <c r="F278" s="204" t="s">
        <v>382</v>
      </c>
      <c r="G278" s="14"/>
      <c r="H278" s="205">
        <v>5</v>
      </c>
      <c r="I278" s="206"/>
      <c r="J278" s="14"/>
      <c r="K278" s="14"/>
      <c r="L278" s="202"/>
      <c r="M278" s="207"/>
      <c r="N278" s="208"/>
      <c r="O278" s="208"/>
      <c r="P278" s="208"/>
      <c r="Q278" s="208"/>
      <c r="R278" s="208"/>
      <c r="S278" s="208"/>
      <c r="T278" s="20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3" t="s">
        <v>205</v>
      </c>
      <c r="AU278" s="203" t="s">
        <v>81</v>
      </c>
      <c r="AV278" s="14" t="s">
        <v>208</v>
      </c>
      <c r="AW278" s="14" t="s">
        <v>33</v>
      </c>
      <c r="AX278" s="14" t="s">
        <v>77</v>
      </c>
      <c r="AY278" s="203" t="s">
        <v>197</v>
      </c>
    </row>
    <row r="279" s="15" customFormat="1">
      <c r="A279" s="15"/>
      <c r="B279" s="210"/>
      <c r="C279" s="15"/>
      <c r="D279" s="194" t="s">
        <v>205</v>
      </c>
      <c r="E279" s="211" t="s">
        <v>1</v>
      </c>
      <c r="F279" s="212" t="s">
        <v>283</v>
      </c>
      <c r="G279" s="15"/>
      <c r="H279" s="213">
        <v>440.89999999999998</v>
      </c>
      <c r="I279" s="214"/>
      <c r="J279" s="15"/>
      <c r="K279" s="15"/>
      <c r="L279" s="210"/>
      <c r="M279" s="215"/>
      <c r="N279" s="216"/>
      <c r="O279" s="216"/>
      <c r="P279" s="216"/>
      <c r="Q279" s="216"/>
      <c r="R279" s="216"/>
      <c r="S279" s="216"/>
      <c r="T279" s="21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1" t="s">
        <v>205</v>
      </c>
      <c r="AU279" s="211" t="s">
        <v>81</v>
      </c>
      <c r="AV279" s="15" t="s">
        <v>96</v>
      </c>
      <c r="AW279" s="15" t="s">
        <v>33</v>
      </c>
      <c r="AX279" s="15" t="s">
        <v>8</v>
      </c>
      <c r="AY279" s="211" t="s">
        <v>197</v>
      </c>
    </row>
    <row r="280" s="2" customFormat="1" ht="21.75" customHeight="1">
      <c r="A280" s="37"/>
      <c r="B280" s="179"/>
      <c r="C280" s="180" t="s">
        <v>383</v>
      </c>
      <c r="D280" s="180" t="s">
        <v>199</v>
      </c>
      <c r="E280" s="181" t="s">
        <v>384</v>
      </c>
      <c r="F280" s="182" t="s">
        <v>385</v>
      </c>
      <c r="G280" s="183" t="s">
        <v>386</v>
      </c>
      <c r="H280" s="184">
        <v>7</v>
      </c>
      <c r="I280" s="185"/>
      <c r="J280" s="186">
        <f>ROUND(I280*H280,0)</f>
        <v>0</v>
      </c>
      <c r="K280" s="182" t="s">
        <v>203</v>
      </c>
      <c r="L280" s="38"/>
      <c r="M280" s="187" t="s">
        <v>1</v>
      </c>
      <c r="N280" s="188" t="s">
        <v>42</v>
      </c>
      <c r="O280" s="76"/>
      <c r="P280" s="189">
        <f>O280*H280</f>
        <v>0</v>
      </c>
      <c r="Q280" s="189">
        <v>0.04684</v>
      </c>
      <c r="R280" s="189">
        <f>Q280*H280</f>
        <v>0.32788</v>
      </c>
      <c r="S280" s="189">
        <v>0</v>
      </c>
      <c r="T280" s="19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1" t="s">
        <v>96</v>
      </c>
      <c r="AT280" s="191" t="s">
        <v>199</v>
      </c>
      <c r="AU280" s="191" t="s">
        <v>81</v>
      </c>
      <c r="AY280" s="18" t="s">
        <v>197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8</v>
      </c>
      <c r="BK280" s="192">
        <f>ROUND(I280*H280,0)</f>
        <v>0</v>
      </c>
      <c r="BL280" s="18" t="s">
        <v>96</v>
      </c>
      <c r="BM280" s="191" t="s">
        <v>387</v>
      </c>
    </row>
    <row r="281" s="13" customFormat="1">
      <c r="A281" s="13"/>
      <c r="B281" s="193"/>
      <c r="C281" s="13"/>
      <c r="D281" s="194" t="s">
        <v>205</v>
      </c>
      <c r="E281" s="195" t="s">
        <v>1</v>
      </c>
      <c r="F281" s="196" t="s">
        <v>388</v>
      </c>
      <c r="G281" s="13"/>
      <c r="H281" s="197">
        <v>2</v>
      </c>
      <c r="I281" s="198"/>
      <c r="J281" s="13"/>
      <c r="K281" s="13"/>
      <c r="L281" s="193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5" t="s">
        <v>205</v>
      </c>
      <c r="AU281" s="195" t="s">
        <v>81</v>
      </c>
      <c r="AV281" s="13" t="s">
        <v>81</v>
      </c>
      <c r="AW281" s="13" t="s">
        <v>33</v>
      </c>
      <c r="AX281" s="13" t="s">
        <v>77</v>
      </c>
      <c r="AY281" s="195" t="s">
        <v>197</v>
      </c>
    </row>
    <row r="282" s="13" customFormat="1">
      <c r="A282" s="13"/>
      <c r="B282" s="193"/>
      <c r="C282" s="13"/>
      <c r="D282" s="194" t="s">
        <v>205</v>
      </c>
      <c r="E282" s="195" t="s">
        <v>1</v>
      </c>
      <c r="F282" s="196" t="s">
        <v>389</v>
      </c>
      <c r="G282" s="13"/>
      <c r="H282" s="197">
        <v>2</v>
      </c>
      <c r="I282" s="198"/>
      <c r="J282" s="13"/>
      <c r="K282" s="13"/>
      <c r="L282" s="193"/>
      <c r="M282" s="199"/>
      <c r="N282" s="200"/>
      <c r="O282" s="200"/>
      <c r="P282" s="200"/>
      <c r="Q282" s="200"/>
      <c r="R282" s="200"/>
      <c r="S282" s="200"/>
      <c r="T282" s="20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5" t="s">
        <v>205</v>
      </c>
      <c r="AU282" s="195" t="s">
        <v>81</v>
      </c>
      <c r="AV282" s="13" t="s">
        <v>81</v>
      </c>
      <c r="AW282" s="13" t="s">
        <v>33</v>
      </c>
      <c r="AX282" s="13" t="s">
        <v>77</v>
      </c>
      <c r="AY282" s="195" t="s">
        <v>197</v>
      </c>
    </row>
    <row r="283" s="13" customFormat="1">
      <c r="A283" s="13"/>
      <c r="B283" s="193"/>
      <c r="C283" s="13"/>
      <c r="D283" s="194" t="s">
        <v>205</v>
      </c>
      <c r="E283" s="195" t="s">
        <v>1</v>
      </c>
      <c r="F283" s="196" t="s">
        <v>390</v>
      </c>
      <c r="G283" s="13"/>
      <c r="H283" s="197">
        <v>1</v>
      </c>
      <c r="I283" s="198"/>
      <c r="J283" s="13"/>
      <c r="K283" s="13"/>
      <c r="L283" s="193"/>
      <c r="M283" s="199"/>
      <c r="N283" s="200"/>
      <c r="O283" s="200"/>
      <c r="P283" s="200"/>
      <c r="Q283" s="200"/>
      <c r="R283" s="200"/>
      <c r="S283" s="200"/>
      <c r="T283" s="20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5" t="s">
        <v>205</v>
      </c>
      <c r="AU283" s="195" t="s">
        <v>81</v>
      </c>
      <c r="AV283" s="13" t="s">
        <v>81</v>
      </c>
      <c r="AW283" s="13" t="s">
        <v>33</v>
      </c>
      <c r="AX283" s="13" t="s">
        <v>77</v>
      </c>
      <c r="AY283" s="195" t="s">
        <v>197</v>
      </c>
    </row>
    <row r="284" s="13" customFormat="1">
      <c r="A284" s="13"/>
      <c r="B284" s="193"/>
      <c r="C284" s="13"/>
      <c r="D284" s="194" t="s">
        <v>205</v>
      </c>
      <c r="E284" s="195" t="s">
        <v>1</v>
      </c>
      <c r="F284" s="196" t="s">
        <v>391</v>
      </c>
      <c r="G284" s="13"/>
      <c r="H284" s="197">
        <v>2</v>
      </c>
      <c r="I284" s="198"/>
      <c r="J284" s="13"/>
      <c r="K284" s="13"/>
      <c r="L284" s="193"/>
      <c r="M284" s="199"/>
      <c r="N284" s="200"/>
      <c r="O284" s="200"/>
      <c r="P284" s="200"/>
      <c r="Q284" s="200"/>
      <c r="R284" s="200"/>
      <c r="S284" s="200"/>
      <c r="T284" s="20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5" t="s">
        <v>205</v>
      </c>
      <c r="AU284" s="195" t="s">
        <v>81</v>
      </c>
      <c r="AV284" s="13" t="s">
        <v>81</v>
      </c>
      <c r="AW284" s="13" t="s">
        <v>33</v>
      </c>
      <c r="AX284" s="13" t="s">
        <v>77</v>
      </c>
      <c r="AY284" s="195" t="s">
        <v>197</v>
      </c>
    </row>
    <row r="285" s="14" customFormat="1">
      <c r="A285" s="14"/>
      <c r="B285" s="202"/>
      <c r="C285" s="14"/>
      <c r="D285" s="194" t="s">
        <v>205</v>
      </c>
      <c r="E285" s="203" t="s">
        <v>1</v>
      </c>
      <c r="F285" s="204" t="s">
        <v>207</v>
      </c>
      <c r="G285" s="14"/>
      <c r="H285" s="205">
        <v>7</v>
      </c>
      <c r="I285" s="206"/>
      <c r="J285" s="14"/>
      <c r="K285" s="14"/>
      <c r="L285" s="202"/>
      <c r="M285" s="207"/>
      <c r="N285" s="208"/>
      <c r="O285" s="208"/>
      <c r="P285" s="208"/>
      <c r="Q285" s="208"/>
      <c r="R285" s="208"/>
      <c r="S285" s="208"/>
      <c r="T285" s="20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3" t="s">
        <v>205</v>
      </c>
      <c r="AU285" s="203" t="s">
        <v>81</v>
      </c>
      <c r="AV285" s="14" t="s">
        <v>208</v>
      </c>
      <c r="AW285" s="14" t="s">
        <v>33</v>
      </c>
      <c r="AX285" s="14" t="s">
        <v>8</v>
      </c>
      <c r="AY285" s="203" t="s">
        <v>197</v>
      </c>
    </row>
    <row r="286" s="2" customFormat="1" ht="24.15" customHeight="1">
      <c r="A286" s="37"/>
      <c r="B286" s="179"/>
      <c r="C286" s="218" t="s">
        <v>392</v>
      </c>
      <c r="D286" s="218" t="s">
        <v>370</v>
      </c>
      <c r="E286" s="219" t="s">
        <v>393</v>
      </c>
      <c r="F286" s="220" t="s">
        <v>394</v>
      </c>
      <c r="G286" s="221" t="s">
        <v>386</v>
      </c>
      <c r="H286" s="222">
        <v>2</v>
      </c>
      <c r="I286" s="223"/>
      <c r="J286" s="224">
        <f>ROUND(I286*H286,0)</f>
        <v>0</v>
      </c>
      <c r="K286" s="220" t="s">
        <v>203</v>
      </c>
      <c r="L286" s="225"/>
      <c r="M286" s="226" t="s">
        <v>1</v>
      </c>
      <c r="N286" s="227" t="s">
        <v>42</v>
      </c>
      <c r="O286" s="76"/>
      <c r="P286" s="189">
        <f>O286*H286</f>
        <v>0</v>
      </c>
      <c r="Q286" s="189">
        <v>0.014890000000000001</v>
      </c>
      <c r="R286" s="189">
        <f>Q286*H286</f>
        <v>0.029780000000000001</v>
      </c>
      <c r="S286" s="189">
        <v>0</v>
      </c>
      <c r="T286" s="19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1" t="s">
        <v>238</v>
      </c>
      <c r="AT286" s="191" t="s">
        <v>370</v>
      </c>
      <c r="AU286" s="191" t="s">
        <v>81</v>
      </c>
      <c r="AY286" s="18" t="s">
        <v>197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8" t="s">
        <v>8</v>
      </c>
      <c r="BK286" s="192">
        <f>ROUND(I286*H286,0)</f>
        <v>0</v>
      </c>
      <c r="BL286" s="18" t="s">
        <v>96</v>
      </c>
      <c r="BM286" s="191" t="s">
        <v>395</v>
      </c>
    </row>
    <row r="287" s="13" customFormat="1">
      <c r="A287" s="13"/>
      <c r="B287" s="193"/>
      <c r="C287" s="13"/>
      <c r="D287" s="194" t="s">
        <v>205</v>
      </c>
      <c r="E287" s="195" t="s">
        <v>1</v>
      </c>
      <c r="F287" s="196" t="s">
        <v>396</v>
      </c>
      <c r="G287" s="13"/>
      <c r="H287" s="197">
        <v>2</v>
      </c>
      <c r="I287" s="198"/>
      <c r="J287" s="13"/>
      <c r="K287" s="13"/>
      <c r="L287" s="193"/>
      <c r="M287" s="199"/>
      <c r="N287" s="200"/>
      <c r="O287" s="200"/>
      <c r="P287" s="200"/>
      <c r="Q287" s="200"/>
      <c r="R287" s="200"/>
      <c r="S287" s="200"/>
      <c r="T287" s="20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5" t="s">
        <v>205</v>
      </c>
      <c r="AU287" s="195" t="s">
        <v>81</v>
      </c>
      <c r="AV287" s="13" t="s">
        <v>81</v>
      </c>
      <c r="AW287" s="13" t="s">
        <v>33</v>
      </c>
      <c r="AX287" s="13" t="s">
        <v>8</v>
      </c>
      <c r="AY287" s="195" t="s">
        <v>197</v>
      </c>
    </row>
    <row r="288" s="2" customFormat="1" ht="24.15" customHeight="1">
      <c r="A288" s="37"/>
      <c r="B288" s="179"/>
      <c r="C288" s="218" t="s">
        <v>397</v>
      </c>
      <c r="D288" s="218" t="s">
        <v>370</v>
      </c>
      <c r="E288" s="219" t="s">
        <v>398</v>
      </c>
      <c r="F288" s="220" t="s">
        <v>399</v>
      </c>
      <c r="G288" s="221" t="s">
        <v>386</v>
      </c>
      <c r="H288" s="222">
        <v>2</v>
      </c>
      <c r="I288" s="223"/>
      <c r="J288" s="224">
        <f>ROUND(I288*H288,0)</f>
        <v>0</v>
      </c>
      <c r="K288" s="220" t="s">
        <v>203</v>
      </c>
      <c r="L288" s="225"/>
      <c r="M288" s="226" t="s">
        <v>1</v>
      </c>
      <c r="N288" s="227" t="s">
        <v>42</v>
      </c>
      <c r="O288" s="76"/>
      <c r="P288" s="189">
        <f>O288*H288</f>
        <v>0</v>
      </c>
      <c r="Q288" s="189">
        <v>0.01521</v>
      </c>
      <c r="R288" s="189">
        <f>Q288*H288</f>
        <v>0.030419999999999999</v>
      </c>
      <c r="S288" s="189">
        <v>0</v>
      </c>
      <c r="T288" s="19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1" t="s">
        <v>238</v>
      </c>
      <c r="AT288" s="191" t="s">
        <v>370</v>
      </c>
      <c r="AU288" s="191" t="s">
        <v>81</v>
      </c>
      <c r="AY288" s="18" t="s">
        <v>197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8</v>
      </c>
      <c r="BK288" s="192">
        <f>ROUND(I288*H288,0)</f>
        <v>0</v>
      </c>
      <c r="BL288" s="18" t="s">
        <v>96</v>
      </c>
      <c r="BM288" s="191" t="s">
        <v>400</v>
      </c>
    </row>
    <row r="289" s="13" customFormat="1">
      <c r="A289" s="13"/>
      <c r="B289" s="193"/>
      <c r="C289" s="13"/>
      <c r="D289" s="194" t="s">
        <v>205</v>
      </c>
      <c r="E289" s="195" t="s">
        <v>1</v>
      </c>
      <c r="F289" s="196" t="s">
        <v>401</v>
      </c>
      <c r="G289" s="13"/>
      <c r="H289" s="197">
        <v>2</v>
      </c>
      <c r="I289" s="198"/>
      <c r="J289" s="13"/>
      <c r="K289" s="13"/>
      <c r="L289" s="193"/>
      <c r="M289" s="199"/>
      <c r="N289" s="200"/>
      <c r="O289" s="200"/>
      <c r="P289" s="200"/>
      <c r="Q289" s="200"/>
      <c r="R289" s="200"/>
      <c r="S289" s="200"/>
      <c r="T289" s="20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5" t="s">
        <v>205</v>
      </c>
      <c r="AU289" s="195" t="s">
        <v>81</v>
      </c>
      <c r="AV289" s="13" t="s">
        <v>81</v>
      </c>
      <c r="AW289" s="13" t="s">
        <v>33</v>
      </c>
      <c r="AX289" s="13" t="s">
        <v>8</v>
      </c>
      <c r="AY289" s="195" t="s">
        <v>197</v>
      </c>
    </row>
    <row r="290" s="2" customFormat="1" ht="24.15" customHeight="1">
      <c r="A290" s="37"/>
      <c r="B290" s="179"/>
      <c r="C290" s="218" t="s">
        <v>402</v>
      </c>
      <c r="D290" s="218" t="s">
        <v>370</v>
      </c>
      <c r="E290" s="219" t="s">
        <v>403</v>
      </c>
      <c r="F290" s="220" t="s">
        <v>404</v>
      </c>
      <c r="G290" s="221" t="s">
        <v>386</v>
      </c>
      <c r="H290" s="222">
        <v>2</v>
      </c>
      <c r="I290" s="223"/>
      <c r="J290" s="224">
        <f>ROUND(I290*H290,0)</f>
        <v>0</v>
      </c>
      <c r="K290" s="220" t="s">
        <v>203</v>
      </c>
      <c r="L290" s="225"/>
      <c r="M290" s="226" t="s">
        <v>1</v>
      </c>
      <c r="N290" s="227" t="s">
        <v>42</v>
      </c>
      <c r="O290" s="76"/>
      <c r="P290" s="189">
        <f>O290*H290</f>
        <v>0</v>
      </c>
      <c r="Q290" s="189">
        <v>0.01553</v>
      </c>
      <c r="R290" s="189">
        <f>Q290*H290</f>
        <v>0.031060000000000001</v>
      </c>
      <c r="S290" s="189">
        <v>0</v>
      </c>
      <c r="T290" s="190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1" t="s">
        <v>238</v>
      </c>
      <c r="AT290" s="191" t="s">
        <v>370</v>
      </c>
      <c r="AU290" s="191" t="s">
        <v>81</v>
      </c>
      <c r="AY290" s="18" t="s">
        <v>197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8" t="s">
        <v>8</v>
      </c>
      <c r="BK290" s="192">
        <f>ROUND(I290*H290,0)</f>
        <v>0</v>
      </c>
      <c r="BL290" s="18" t="s">
        <v>96</v>
      </c>
      <c r="BM290" s="191" t="s">
        <v>405</v>
      </c>
    </row>
    <row r="291" s="13" customFormat="1">
      <c r="A291" s="13"/>
      <c r="B291" s="193"/>
      <c r="C291" s="13"/>
      <c r="D291" s="194" t="s">
        <v>205</v>
      </c>
      <c r="E291" s="195" t="s">
        <v>1</v>
      </c>
      <c r="F291" s="196" t="s">
        <v>406</v>
      </c>
      <c r="G291" s="13"/>
      <c r="H291" s="197">
        <v>2</v>
      </c>
      <c r="I291" s="198"/>
      <c r="J291" s="13"/>
      <c r="K291" s="13"/>
      <c r="L291" s="193"/>
      <c r="M291" s="199"/>
      <c r="N291" s="200"/>
      <c r="O291" s="200"/>
      <c r="P291" s="200"/>
      <c r="Q291" s="200"/>
      <c r="R291" s="200"/>
      <c r="S291" s="200"/>
      <c r="T291" s="20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5" t="s">
        <v>205</v>
      </c>
      <c r="AU291" s="195" t="s">
        <v>81</v>
      </c>
      <c r="AV291" s="13" t="s">
        <v>81</v>
      </c>
      <c r="AW291" s="13" t="s">
        <v>33</v>
      </c>
      <c r="AX291" s="13" t="s">
        <v>8</v>
      </c>
      <c r="AY291" s="195" t="s">
        <v>197</v>
      </c>
    </row>
    <row r="292" s="2" customFormat="1" ht="24.15" customHeight="1">
      <c r="A292" s="37"/>
      <c r="B292" s="179"/>
      <c r="C292" s="218" t="s">
        <v>407</v>
      </c>
      <c r="D292" s="218" t="s">
        <v>370</v>
      </c>
      <c r="E292" s="219" t="s">
        <v>408</v>
      </c>
      <c r="F292" s="220" t="s">
        <v>409</v>
      </c>
      <c r="G292" s="221" t="s">
        <v>386</v>
      </c>
      <c r="H292" s="222">
        <v>1</v>
      </c>
      <c r="I292" s="223"/>
      <c r="J292" s="224">
        <f>ROUND(I292*H292,0)</f>
        <v>0</v>
      </c>
      <c r="K292" s="220" t="s">
        <v>203</v>
      </c>
      <c r="L292" s="225"/>
      <c r="M292" s="226" t="s">
        <v>1</v>
      </c>
      <c r="N292" s="227" t="s">
        <v>42</v>
      </c>
      <c r="O292" s="76"/>
      <c r="P292" s="189">
        <f>O292*H292</f>
        <v>0</v>
      </c>
      <c r="Q292" s="189">
        <v>0.016240000000000001</v>
      </c>
      <c r="R292" s="189">
        <f>Q292*H292</f>
        <v>0.016240000000000001</v>
      </c>
      <c r="S292" s="189">
        <v>0</v>
      </c>
      <c r="T292" s="190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1" t="s">
        <v>238</v>
      </c>
      <c r="AT292" s="191" t="s">
        <v>370</v>
      </c>
      <c r="AU292" s="191" t="s">
        <v>81</v>
      </c>
      <c r="AY292" s="18" t="s">
        <v>197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8" t="s">
        <v>8</v>
      </c>
      <c r="BK292" s="192">
        <f>ROUND(I292*H292,0)</f>
        <v>0</v>
      </c>
      <c r="BL292" s="18" t="s">
        <v>96</v>
      </c>
      <c r="BM292" s="191" t="s">
        <v>410</v>
      </c>
    </row>
    <row r="293" s="13" customFormat="1">
      <c r="A293" s="13"/>
      <c r="B293" s="193"/>
      <c r="C293" s="13"/>
      <c r="D293" s="194" t="s">
        <v>205</v>
      </c>
      <c r="E293" s="195" t="s">
        <v>1</v>
      </c>
      <c r="F293" s="196" t="s">
        <v>390</v>
      </c>
      <c r="G293" s="13"/>
      <c r="H293" s="197">
        <v>1</v>
      </c>
      <c r="I293" s="198"/>
      <c r="J293" s="13"/>
      <c r="K293" s="13"/>
      <c r="L293" s="193"/>
      <c r="M293" s="199"/>
      <c r="N293" s="200"/>
      <c r="O293" s="200"/>
      <c r="P293" s="200"/>
      <c r="Q293" s="200"/>
      <c r="R293" s="200"/>
      <c r="S293" s="200"/>
      <c r="T293" s="20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5" t="s">
        <v>205</v>
      </c>
      <c r="AU293" s="195" t="s">
        <v>81</v>
      </c>
      <c r="AV293" s="13" t="s">
        <v>81</v>
      </c>
      <c r="AW293" s="13" t="s">
        <v>33</v>
      </c>
      <c r="AX293" s="13" t="s">
        <v>8</v>
      </c>
      <c r="AY293" s="195" t="s">
        <v>197</v>
      </c>
    </row>
    <row r="294" s="12" customFormat="1" ht="22.8" customHeight="1">
      <c r="A294" s="12"/>
      <c r="B294" s="166"/>
      <c r="C294" s="12"/>
      <c r="D294" s="167" t="s">
        <v>76</v>
      </c>
      <c r="E294" s="177" t="s">
        <v>244</v>
      </c>
      <c r="F294" s="177" t="s">
        <v>411</v>
      </c>
      <c r="G294" s="12"/>
      <c r="H294" s="12"/>
      <c r="I294" s="169"/>
      <c r="J294" s="178">
        <f>BK294</f>
        <v>0</v>
      </c>
      <c r="K294" s="12"/>
      <c r="L294" s="166"/>
      <c r="M294" s="171"/>
      <c r="N294" s="172"/>
      <c r="O294" s="172"/>
      <c r="P294" s="173">
        <f>SUM(P295:P353)</f>
        <v>0</v>
      </c>
      <c r="Q294" s="172"/>
      <c r="R294" s="173">
        <f>SUM(R295:R353)</f>
        <v>0.087222614999999989</v>
      </c>
      <c r="S294" s="172"/>
      <c r="T294" s="174">
        <f>SUM(T295:T353)</f>
        <v>270.98803399999997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67" t="s">
        <v>8</v>
      </c>
      <c r="AT294" s="175" t="s">
        <v>76</v>
      </c>
      <c r="AU294" s="175" t="s">
        <v>8</v>
      </c>
      <c r="AY294" s="167" t="s">
        <v>197</v>
      </c>
      <c r="BK294" s="176">
        <f>SUM(BK295:BK353)</f>
        <v>0</v>
      </c>
    </row>
    <row r="295" s="2" customFormat="1" ht="33" customHeight="1">
      <c r="A295" s="37"/>
      <c r="B295" s="179"/>
      <c r="C295" s="180" t="s">
        <v>412</v>
      </c>
      <c r="D295" s="180" t="s">
        <v>199</v>
      </c>
      <c r="E295" s="181" t="s">
        <v>413</v>
      </c>
      <c r="F295" s="182" t="s">
        <v>414</v>
      </c>
      <c r="G295" s="183" t="s">
        <v>247</v>
      </c>
      <c r="H295" s="184">
        <v>440.89999999999998</v>
      </c>
      <c r="I295" s="185"/>
      <c r="J295" s="186">
        <f>ROUND(I295*H295,0)</f>
        <v>0</v>
      </c>
      <c r="K295" s="182" t="s">
        <v>203</v>
      </c>
      <c r="L295" s="38"/>
      <c r="M295" s="187" t="s">
        <v>1</v>
      </c>
      <c r="N295" s="188" t="s">
        <v>42</v>
      </c>
      <c r="O295" s="76"/>
      <c r="P295" s="189">
        <f>O295*H295</f>
        <v>0</v>
      </c>
      <c r="Q295" s="189">
        <v>0.00012999999999999999</v>
      </c>
      <c r="R295" s="189">
        <f>Q295*H295</f>
        <v>0.057316999999999993</v>
      </c>
      <c r="S295" s="189">
        <v>0</v>
      </c>
      <c r="T295" s="19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1" t="s">
        <v>96</v>
      </c>
      <c r="AT295" s="191" t="s">
        <v>199</v>
      </c>
      <c r="AU295" s="191" t="s">
        <v>81</v>
      </c>
      <c r="AY295" s="18" t="s">
        <v>197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8</v>
      </c>
      <c r="BK295" s="192">
        <f>ROUND(I295*H295,0)</f>
        <v>0</v>
      </c>
      <c r="BL295" s="18" t="s">
        <v>96</v>
      </c>
      <c r="BM295" s="191" t="s">
        <v>415</v>
      </c>
    </row>
    <row r="296" s="13" customFormat="1">
      <c r="A296" s="13"/>
      <c r="B296" s="193"/>
      <c r="C296" s="13"/>
      <c r="D296" s="194" t="s">
        <v>205</v>
      </c>
      <c r="E296" s="195" t="s">
        <v>1</v>
      </c>
      <c r="F296" s="196" t="s">
        <v>416</v>
      </c>
      <c r="G296" s="13"/>
      <c r="H296" s="197">
        <v>440.89999999999998</v>
      </c>
      <c r="I296" s="198"/>
      <c r="J296" s="13"/>
      <c r="K296" s="13"/>
      <c r="L296" s="193"/>
      <c r="M296" s="199"/>
      <c r="N296" s="200"/>
      <c r="O296" s="200"/>
      <c r="P296" s="200"/>
      <c r="Q296" s="200"/>
      <c r="R296" s="200"/>
      <c r="S296" s="200"/>
      <c r="T296" s="20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5" t="s">
        <v>205</v>
      </c>
      <c r="AU296" s="195" t="s">
        <v>81</v>
      </c>
      <c r="AV296" s="13" t="s">
        <v>81</v>
      </c>
      <c r="AW296" s="13" t="s">
        <v>33</v>
      </c>
      <c r="AX296" s="13" t="s">
        <v>77</v>
      </c>
      <c r="AY296" s="195" t="s">
        <v>197</v>
      </c>
    </row>
    <row r="297" s="14" customFormat="1">
      <c r="A297" s="14"/>
      <c r="B297" s="202"/>
      <c r="C297" s="14"/>
      <c r="D297" s="194" t="s">
        <v>205</v>
      </c>
      <c r="E297" s="203" t="s">
        <v>1</v>
      </c>
      <c r="F297" s="204" t="s">
        <v>306</v>
      </c>
      <c r="G297" s="14"/>
      <c r="H297" s="205">
        <v>440.89999999999998</v>
      </c>
      <c r="I297" s="206"/>
      <c r="J297" s="14"/>
      <c r="K297" s="14"/>
      <c r="L297" s="202"/>
      <c r="M297" s="207"/>
      <c r="N297" s="208"/>
      <c r="O297" s="208"/>
      <c r="P297" s="208"/>
      <c r="Q297" s="208"/>
      <c r="R297" s="208"/>
      <c r="S297" s="208"/>
      <c r="T297" s="20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3" t="s">
        <v>205</v>
      </c>
      <c r="AU297" s="203" t="s">
        <v>81</v>
      </c>
      <c r="AV297" s="14" t="s">
        <v>208</v>
      </c>
      <c r="AW297" s="14" t="s">
        <v>33</v>
      </c>
      <c r="AX297" s="14" t="s">
        <v>77</v>
      </c>
      <c r="AY297" s="203" t="s">
        <v>197</v>
      </c>
    </row>
    <row r="298" s="13" customFormat="1">
      <c r="A298" s="13"/>
      <c r="B298" s="193"/>
      <c r="C298" s="13"/>
      <c r="D298" s="194" t="s">
        <v>205</v>
      </c>
      <c r="E298" s="195" t="s">
        <v>1</v>
      </c>
      <c r="F298" s="196" t="s">
        <v>77</v>
      </c>
      <c r="G298" s="13"/>
      <c r="H298" s="197">
        <v>0</v>
      </c>
      <c r="I298" s="198"/>
      <c r="J298" s="13"/>
      <c r="K298" s="13"/>
      <c r="L298" s="193"/>
      <c r="M298" s="199"/>
      <c r="N298" s="200"/>
      <c r="O298" s="200"/>
      <c r="P298" s="200"/>
      <c r="Q298" s="200"/>
      <c r="R298" s="200"/>
      <c r="S298" s="200"/>
      <c r="T298" s="20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5" t="s">
        <v>205</v>
      </c>
      <c r="AU298" s="195" t="s">
        <v>81</v>
      </c>
      <c r="AV298" s="13" t="s">
        <v>81</v>
      </c>
      <c r="AW298" s="13" t="s">
        <v>33</v>
      </c>
      <c r="AX298" s="13" t="s">
        <v>77</v>
      </c>
      <c r="AY298" s="195" t="s">
        <v>197</v>
      </c>
    </row>
    <row r="299" s="14" customFormat="1">
      <c r="A299" s="14"/>
      <c r="B299" s="202"/>
      <c r="C299" s="14"/>
      <c r="D299" s="194" t="s">
        <v>205</v>
      </c>
      <c r="E299" s="203" t="s">
        <v>1</v>
      </c>
      <c r="F299" s="204" t="s">
        <v>307</v>
      </c>
      <c r="G299" s="14"/>
      <c r="H299" s="205">
        <v>0</v>
      </c>
      <c r="I299" s="206"/>
      <c r="J299" s="14"/>
      <c r="K299" s="14"/>
      <c r="L299" s="202"/>
      <c r="M299" s="207"/>
      <c r="N299" s="208"/>
      <c r="O299" s="208"/>
      <c r="P299" s="208"/>
      <c r="Q299" s="208"/>
      <c r="R299" s="208"/>
      <c r="S299" s="208"/>
      <c r="T299" s="20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3" t="s">
        <v>205</v>
      </c>
      <c r="AU299" s="203" t="s">
        <v>81</v>
      </c>
      <c r="AV299" s="14" t="s">
        <v>208</v>
      </c>
      <c r="AW299" s="14" t="s">
        <v>33</v>
      </c>
      <c r="AX299" s="14" t="s">
        <v>77</v>
      </c>
      <c r="AY299" s="203" t="s">
        <v>197</v>
      </c>
    </row>
    <row r="300" s="15" customFormat="1">
      <c r="A300" s="15"/>
      <c r="B300" s="210"/>
      <c r="C300" s="15"/>
      <c r="D300" s="194" t="s">
        <v>205</v>
      </c>
      <c r="E300" s="211" t="s">
        <v>1</v>
      </c>
      <c r="F300" s="212" t="s">
        <v>283</v>
      </c>
      <c r="G300" s="15"/>
      <c r="H300" s="213">
        <v>440.89999999999998</v>
      </c>
      <c r="I300" s="214"/>
      <c r="J300" s="15"/>
      <c r="K300" s="15"/>
      <c r="L300" s="210"/>
      <c r="M300" s="215"/>
      <c r="N300" s="216"/>
      <c r="O300" s="216"/>
      <c r="P300" s="216"/>
      <c r="Q300" s="216"/>
      <c r="R300" s="216"/>
      <c r="S300" s="216"/>
      <c r="T300" s="21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1" t="s">
        <v>205</v>
      </c>
      <c r="AU300" s="211" t="s">
        <v>81</v>
      </c>
      <c r="AV300" s="15" t="s">
        <v>96</v>
      </c>
      <c r="AW300" s="15" t="s">
        <v>33</v>
      </c>
      <c r="AX300" s="15" t="s">
        <v>8</v>
      </c>
      <c r="AY300" s="211" t="s">
        <v>197</v>
      </c>
    </row>
    <row r="301" s="2" customFormat="1" ht="24.15" customHeight="1">
      <c r="A301" s="37"/>
      <c r="B301" s="179"/>
      <c r="C301" s="180" t="s">
        <v>417</v>
      </c>
      <c r="D301" s="180" t="s">
        <v>199</v>
      </c>
      <c r="E301" s="181" t="s">
        <v>418</v>
      </c>
      <c r="F301" s="182" t="s">
        <v>419</v>
      </c>
      <c r="G301" s="183" t="s">
        <v>247</v>
      </c>
      <c r="H301" s="184">
        <v>511.589</v>
      </c>
      <c r="I301" s="185"/>
      <c r="J301" s="186">
        <f>ROUND(I301*H301,0)</f>
        <v>0</v>
      </c>
      <c r="K301" s="182" t="s">
        <v>203</v>
      </c>
      <c r="L301" s="38"/>
      <c r="M301" s="187" t="s">
        <v>1</v>
      </c>
      <c r="N301" s="188" t="s">
        <v>42</v>
      </c>
      <c r="O301" s="76"/>
      <c r="P301" s="189">
        <f>O301*H301</f>
        <v>0</v>
      </c>
      <c r="Q301" s="189">
        <v>3.4999999999999997E-05</v>
      </c>
      <c r="R301" s="189">
        <f>Q301*H301</f>
        <v>0.017905615</v>
      </c>
      <c r="S301" s="189">
        <v>0</v>
      </c>
      <c r="T301" s="19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1" t="s">
        <v>96</v>
      </c>
      <c r="AT301" s="191" t="s">
        <v>199</v>
      </c>
      <c r="AU301" s="191" t="s">
        <v>81</v>
      </c>
      <c r="AY301" s="18" t="s">
        <v>197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8" t="s">
        <v>8</v>
      </c>
      <c r="BK301" s="192">
        <f>ROUND(I301*H301,0)</f>
        <v>0</v>
      </c>
      <c r="BL301" s="18" t="s">
        <v>96</v>
      </c>
      <c r="BM301" s="191" t="s">
        <v>420</v>
      </c>
    </row>
    <row r="302" s="13" customFormat="1">
      <c r="A302" s="13"/>
      <c r="B302" s="193"/>
      <c r="C302" s="13"/>
      <c r="D302" s="194" t="s">
        <v>205</v>
      </c>
      <c r="E302" s="195" t="s">
        <v>1</v>
      </c>
      <c r="F302" s="196" t="s">
        <v>421</v>
      </c>
      <c r="G302" s="13"/>
      <c r="H302" s="197">
        <v>672.01900000000001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205</v>
      </c>
      <c r="AU302" s="195" t="s">
        <v>81</v>
      </c>
      <c r="AV302" s="13" t="s">
        <v>81</v>
      </c>
      <c r="AW302" s="13" t="s">
        <v>33</v>
      </c>
      <c r="AX302" s="13" t="s">
        <v>77</v>
      </c>
      <c r="AY302" s="195" t="s">
        <v>197</v>
      </c>
    </row>
    <row r="303" s="13" customFormat="1">
      <c r="A303" s="13"/>
      <c r="B303" s="193"/>
      <c r="C303" s="13"/>
      <c r="D303" s="194" t="s">
        <v>205</v>
      </c>
      <c r="E303" s="195" t="s">
        <v>1</v>
      </c>
      <c r="F303" s="196" t="s">
        <v>422</v>
      </c>
      <c r="G303" s="13"/>
      <c r="H303" s="197">
        <v>-160.43000000000001</v>
      </c>
      <c r="I303" s="198"/>
      <c r="J303" s="13"/>
      <c r="K303" s="13"/>
      <c r="L303" s="193"/>
      <c r="M303" s="199"/>
      <c r="N303" s="200"/>
      <c r="O303" s="200"/>
      <c r="P303" s="200"/>
      <c r="Q303" s="200"/>
      <c r="R303" s="200"/>
      <c r="S303" s="200"/>
      <c r="T303" s="20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5" t="s">
        <v>205</v>
      </c>
      <c r="AU303" s="195" t="s">
        <v>81</v>
      </c>
      <c r="AV303" s="13" t="s">
        <v>81</v>
      </c>
      <c r="AW303" s="13" t="s">
        <v>33</v>
      </c>
      <c r="AX303" s="13" t="s">
        <v>77</v>
      </c>
      <c r="AY303" s="195" t="s">
        <v>197</v>
      </c>
    </row>
    <row r="304" s="14" customFormat="1">
      <c r="A304" s="14"/>
      <c r="B304" s="202"/>
      <c r="C304" s="14"/>
      <c r="D304" s="194" t="s">
        <v>205</v>
      </c>
      <c r="E304" s="203" t="s">
        <v>1</v>
      </c>
      <c r="F304" s="204" t="s">
        <v>423</v>
      </c>
      <c r="G304" s="14"/>
      <c r="H304" s="205">
        <v>511.589</v>
      </c>
      <c r="I304" s="206"/>
      <c r="J304" s="14"/>
      <c r="K304" s="14"/>
      <c r="L304" s="202"/>
      <c r="M304" s="207"/>
      <c r="N304" s="208"/>
      <c r="O304" s="208"/>
      <c r="P304" s="208"/>
      <c r="Q304" s="208"/>
      <c r="R304" s="208"/>
      <c r="S304" s="208"/>
      <c r="T304" s="20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3" t="s">
        <v>205</v>
      </c>
      <c r="AU304" s="203" t="s">
        <v>81</v>
      </c>
      <c r="AV304" s="14" t="s">
        <v>208</v>
      </c>
      <c r="AW304" s="14" t="s">
        <v>33</v>
      </c>
      <c r="AX304" s="14" t="s">
        <v>77</v>
      </c>
      <c r="AY304" s="203" t="s">
        <v>197</v>
      </c>
    </row>
    <row r="305" s="13" customFormat="1">
      <c r="A305" s="13"/>
      <c r="B305" s="193"/>
      <c r="C305" s="13"/>
      <c r="D305" s="194" t="s">
        <v>205</v>
      </c>
      <c r="E305" s="195" t="s">
        <v>1</v>
      </c>
      <c r="F305" s="196" t="s">
        <v>77</v>
      </c>
      <c r="G305" s="13"/>
      <c r="H305" s="197">
        <v>0</v>
      </c>
      <c r="I305" s="198"/>
      <c r="J305" s="13"/>
      <c r="K305" s="13"/>
      <c r="L305" s="193"/>
      <c r="M305" s="199"/>
      <c r="N305" s="200"/>
      <c r="O305" s="200"/>
      <c r="P305" s="200"/>
      <c r="Q305" s="200"/>
      <c r="R305" s="200"/>
      <c r="S305" s="200"/>
      <c r="T305" s="20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5" t="s">
        <v>205</v>
      </c>
      <c r="AU305" s="195" t="s">
        <v>81</v>
      </c>
      <c r="AV305" s="13" t="s">
        <v>81</v>
      </c>
      <c r="AW305" s="13" t="s">
        <v>33</v>
      </c>
      <c r="AX305" s="13" t="s">
        <v>77</v>
      </c>
      <c r="AY305" s="195" t="s">
        <v>197</v>
      </c>
    </row>
    <row r="306" s="14" customFormat="1">
      <c r="A306" s="14"/>
      <c r="B306" s="202"/>
      <c r="C306" s="14"/>
      <c r="D306" s="194" t="s">
        <v>205</v>
      </c>
      <c r="E306" s="203" t="s">
        <v>1</v>
      </c>
      <c r="F306" s="204" t="s">
        <v>424</v>
      </c>
      <c r="G306" s="14"/>
      <c r="H306" s="205">
        <v>0</v>
      </c>
      <c r="I306" s="206"/>
      <c r="J306" s="14"/>
      <c r="K306" s="14"/>
      <c r="L306" s="202"/>
      <c r="M306" s="207"/>
      <c r="N306" s="208"/>
      <c r="O306" s="208"/>
      <c r="P306" s="208"/>
      <c r="Q306" s="208"/>
      <c r="R306" s="208"/>
      <c r="S306" s="208"/>
      <c r="T306" s="20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3" t="s">
        <v>205</v>
      </c>
      <c r="AU306" s="203" t="s">
        <v>81</v>
      </c>
      <c r="AV306" s="14" t="s">
        <v>208</v>
      </c>
      <c r="AW306" s="14" t="s">
        <v>33</v>
      </c>
      <c r="AX306" s="14" t="s">
        <v>77</v>
      </c>
      <c r="AY306" s="203" t="s">
        <v>197</v>
      </c>
    </row>
    <row r="307" s="15" customFormat="1">
      <c r="A307" s="15"/>
      <c r="B307" s="210"/>
      <c r="C307" s="15"/>
      <c r="D307" s="194" t="s">
        <v>205</v>
      </c>
      <c r="E307" s="211" t="s">
        <v>1</v>
      </c>
      <c r="F307" s="212" t="s">
        <v>283</v>
      </c>
      <c r="G307" s="15"/>
      <c r="H307" s="213">
        <v>511.589</v>
      </c>
      <c r="I307" s="214"/>
      <c r="J307" s="15"/>
      <c r="K307" s="15"/>
      <c r="L307" s="210"/>
      <c r="M307" s="215"/>
      <c r="N307" s="216"/>
      <c r="O307" s="216"/>
      <c r="P307" s="216"/>
      <c r="Q307" s="216"/>
      <c r="R307" s="216"/>
      <c r="S307" s="216"/>
      <c r="T307" s="21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11" t="s">
        <v>205</v>
      </c>
      <c r="AU307" s="211" t="s">
        <v>81</v>
      </c>
      <c r="AV307" s="15" t="s">
        <v>96</v>
      </c>
      <c r="AW307" s="15" t="s">
        <v>33</v>
      </c>
      <c r="AX307" s="15" t="s">
        <v>8</v>
      </c>
      <c r="AY307" s="211" t="s">
        <v>197</v>
      </c>
    </row>
    <row r="308" s="2" customFormat="1" ht="16.5" customHeight="1">
      <c r="A308" s="37"/>
      <c r="B308" s="179"/>
      <c r="C308" s="218" t="s">
        <v>425</v>
      </c>
      <c r="D308" s="218" t="s">
        <v>370</v>
      </c>
      <c r="E308" s="219" t="s">
        <v>426</v>
      </c>
      <c r="F308" s="220" t="s">
        <v>427</v>
      </c>
      <c r="G308" s="221" t="s">
        <v>428</v>
      </c>
      <c r="H308" s="222">
        <v>1</v>
      </c>
      <c r="I308" s="223"/>
      <c r="J308" s="224">
        <f>ROUND(I308*H308,0)</f>
        <v>0</v>
      </c>
      <c r="K308" s="220" t="s">
        <v>1</v>
      </c>
      <c r="L308" s="225"/>
      <c r="M308" s="226" t="s">
        <v>1</v>
      </c>
      <c r="N308" s="227" t="s">
        <v>42</v>
      </c>
      <c r="O308" s="76"/>
      <c r="P308" s="189">
        <f>O308*H308</f>
        <v>0</v>
      </c>
      <c r="Q308" s="189">
        <v>0.012</v>
      </c>
      <c r="R308" s="189">
        <f>Q308*H308</f>
        <v>0.012</v>
      </c>
      <c r="S308" s="189">
        <v>0</v>
      </c>
      <c r="T308" s="19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1" t="s">
        <v>238</v>
      </c>
      <c r="AT308" s="191" t="s">
        <v>370</v>
      </c>
      <c r="AU308" s="191" t="s">
        <v>81</v>
      </c>
      <c r="AY308" s="18" t="s">
        <v>197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8" t="s">
        <v>8</v>
      </c>
      <c r="BK308" s="192">
        <f>ROUND(I308*H308,0)</f>
        <v>0</v>
      </c>
      <c r="BL308" s="18" t="s">
        <v>96</v>
      </c>
      <c r="BM308" s="191" t="s">
        <v>429</v>
      </c>
    </row>
    <row r="309" s="2" customFormat="1" ht="21.75" customHeight="1">
      <c r="A309" s="37"/>
      <c r="B309" s="179"/>
      <c r="C309" s="180" t="s">
        <v>430</v>
      </c>
      <c r="D309" s="180" t="s">
        <v>199</v>
      </c>
      <c r="E309" s="181" t="s">
        <v>431</v>
      </c>
      <c r="F309" s="182" t="s">
        <v>432</v>
      </c>
      <c r="G309" s="183" t="s">
        <v>247</v>
      </c>
      <c r="H309" s="184">
        <v>17.138000000000002</v>
      </c>
      <c r="I309" s="185"/>
      <c r="J309" s="186">
        <f>ROUND(I309*H309,0)</f>
        <v>0</v>
      </c>
      <c r="K309" s="182" t="s">
        <v>203</v>
      </c>
      <c r="L309" s="38"/>
      <c r="M309" s="187" t="s">
        <v>1</v>
      </c>
      <c r="N309" s="188" t="s">
        <v>42</v>
      </c>
      <c r="O309" s="76"/>
      <c r="P309" s="189">
        <f>O309*H309</f>
        <v>0</v>
      </c>
      <c r="Q309" s="189">
        <v>0</v>
      </c>
      <c r="R309" s="189">
        <f>Q309*H309</f>
        <v>0</v>
      </c>
      <c r="S309" s="189">
        <v>0.26100000000000001</v>
      </c>
      <c r="T309" s="190">
        <f>S309*H309</f>
        <v>4.4730180000000006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1" t="s">
        <v>96</v>
      </c>
      <c r="AT309" s="191" t="s">
        <v>199</v>
      </c>
      <c r="AU309" s="191" t="s">
        <v>81</v>
      </c>
      <c r="AY309" s="18" t="s">
        <v>197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8" t="s">
        <v>8</v>
      </c>
      <c r="BK309" s="192">
        <f>ROUND(I309*H309,0)</f>
        <v>0</v>
      </c>
      <c r="BL309" s="18" t="s">
        <v>96</v>
      </c>
      <c r="BM309" s="191" t="s">
        <v>433</v>
      </c>
    </row>
    <row r="310" s="13" customFormat="1">
      <c r="A310" s="13"/>
      <c r="B310" s="193"/>
      <c r="C310" s="13"/>
      <c r="D310" s="194" t="s">
        <v>205</v>
      </c>
      <c r="E310" s="195" t="s">
        <v>1</v>
      </c>
      <c r="F310" s="196" t="s">
        <v>434</v>
      </c>
      <c r="G310" s="13"/>
      <c r="H310" s="197">
        <v>17.138000000000002</v>
      </c>
      <c r="I310" s="198"/>
      <c r="J310" s="13"/>
      <c r="K310" s="13"/>
      <c r="L310" s="193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5" t="s">
        <v>205</v>
      </c>
      <c r="AU310" s="195" t="s">
        <v>81</v>
      </c>
      <c r="AV310" s="13" t="s">
        <v>81</v>
      </c>
      <c r="AW310" s="13" t="s">
        <v>33</v>
      </c>
      <c r="AX310" s="13" t="s">
        <v>77</v>
      </c>
      <c r="AY310" s="195" t="s">
        <v>197</v>
      </c>
    </row>
    <row r="311" s="14" customFormat="1">
      <c r="A311" s="14"/>
      <c r="B311" s="202"/>
      <c r="C311" s="14"/>
      <c r="D311" s="194" t="s">
        <v>205</v>
      </c>
      <c r="E311" s="203" t="s">
        <v>1</v>
      </c>
      <c r="F311" s="204" t="s">
        <v>435</v>
      </c>
      <c r="G311" s="14"/>
      <c r="H311" s="205">
        <v>17.138000000000002</v>
      </c>
      <c r="I311" s="206"/>
      <c r="J311" s="14"/>
      <c r="K311" s="14"/>
      <c r="L311" s="202"/>
      <c r="M311" s="207"/>
      <c r="N311" s="208"/>
      <c r="O311" s="208"/>
      <c r="P311" s="208"/>
      <c r="Q311" s="208"/>
      <c r="R311" s="208"/>
      <c r="S311" s="208"/>
      <c r="T311" s="20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3" t="s">
        <v>205</v>
      </c>
      <c r="AU311" s="203" t="s">
        <v>81</v>
      </c>
      <c r="AV311" s="14" t="s">
        <v>208</v>
      </c>
      <c r="AW311" s="14" t="s">
        <v>33</v>
      </c>
      <c r="AX311" s="14" t="s">
        <v>8</v>
      </c>
      <c r="AY311" s="203" t="s">
        <v>197</v>
      </c>
    </row>
    <row r="312" s="2" customFormat="1" ht="21.75" customHeight="1">
      <c r="A312" s="37"/>
      <c r="B312" s="179"/>
      <c r="C312" s="180" t="s">
        <v>436</v>
      </c>
      <c r="D312" s="180" t="s">
        <v>199</v>
      </c>
      <c r="E312" s="181" t="s">
        <v>437</v>
      </c>
      <c r="F312" s="182" t="s">
        <v>438</v>
      </c>
      <c r="G312" s="183" t="s">
        <v>247</v>
      </c>
      <c r="H312" s="184">
        <v>9.5039999999999996</v>
      </c>
      <c r="I312" s="185"/>
      <c r="J312" s="186">
        <f>ROUND(I312*H312,0)</f>
        <v>0</v>
      </c>
      <c r="K312" s="182" t="s">
        <v>203</v>
      </c>
      <c r="L312" s="38"/>
      <c r="M312" s="187" t="s">
        <v>1</v>
      </c>
      <c r="N312" s="188" t="s">
        <v>42</v>
      </c>
      <c r="O312" s="76"/>
      <c r="P312" s="189">
        <f>O312*H312</f>
        <v>0</v>
      </c>
      <c r="Q312" s="189">
        <v>0</v>
      </c>
      <c r="R312" s="189">
        <f>Q312*H312</f>
        <v>0</v>
      </c>
      <c r="S312" s="189">
        <v>0.055</v>
      </c>
      <c r="T312" s="190">
        <f>S312*H312</f>
        <v>0.52271999999999996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1" t="s">
        <v>96</v>
      </c>
      <c r="AT312" s="191" t="s">
        <v>199</v>
      </c>
      <c r="AU312" s="191" t="s">
        <v>81</v>
      </c>
      <c r="AY312" s="18" t="s">
        <v>197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8" t="s">
        <v>8</v>
      </c>
      <c r="BK312" s="192">
        <f>ROUND(I312*H312,0)</f>
        <v>0</v>
      </c>
      <c r="BL312" s="18" t="s">
        <v>96</v>
      </c>
      <c r="BM312" s="191" t="s">
        <v>439</v>
      </c>
    </row>
    <row r="313" s="13" customFormat="1">
      <c r="A313" s="13"/>
      <c r="B313" s="193"/>
      <c r="C313" s="13"/>
      <c r="D313" s="194" t="s">
        <v>205</v>
      </c>
      <c r="E313" s="195" t="s">
        <v>1</v>
      </c>
      <c r="F313" s="196" t="s">
        <v>440</v>
      </c>
      <c r="G313" s="13"/>
      <c r="H313" s="197">
        <v>9.5039999999999996</v>
      </c>
      <c r="I313" s="198"/>
      <c r="J313" s="13"/>
      <c r="K313" s="13"/>
      <c r="L313" s="193"/>
      <c r="M313" s="199"/>
      <c r="N313" s="200"/>
      <c r="O313" s="200"/>
      <c r="P313" s="200"/>
      <c r="Q313" s="200"/>
      <c r="R313" s="200"/>
      <c r="S313" s="200"/>
      <c r="T313" s="20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5" t="s">
        <v>205</v>
      </c>
      <c r="AU313" s="195" t="s">
        <v>81</v>
      </c>
      <c r="AV313" s="13" t="s">
        <v>81</v>
      </c>
      <c r="AW313" s="13" t="s">
        <v>33</v>
      </c>
      <c r="AX313" s="13" t="s">
        <v>77</v>
      </c>
      <c r="AY313" s="195" t="s">
        <v>197</v>
      </c>
    </row>
    <row r="314" s="14" customFormat="1">
      <c r="A314" s="14"/>
      <c r="B314" s="202"/>
      <c r="C314" s="14"/>
      <c r="D314" s="194" t="s">
        <v>205</v>
      </c>
      <c r="E314" s="203" t="s">
        <v>1</v>
      </c>
      <c r="F314" s="204" t="s">
        <v>207</v>
      </c>
      <c r="G314" s="14"/>
      <c r="H314" s="205">
        <v>9.5039999999999996</v>
      </c>
      <c r="I314" s="206"/>
      <c r="J314" s="14"/>
      <c r="K314" s="14"/>
      <c r="L314" s="202"/>
      <c r="M314" s="207"/>
      <c r="N314" s="208"/>
      <c r="O314" s="208"/>
      <c r="P314" s="208"/>
      <c r="Q314" s="208"/>
      <c r="R314" s="208"/>
      <c r="S314" s="208"/>
      <c r="T314" s="20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3" t="s">
        <v>205</v>
      </c>
      <c r="AU314" s="203" t="s">
        <v>81</v>
      </c>
      <c r="AV314" s="14" t="s">
        <v>208</v>
      </c>
      <c r="AW314" s="14" t="s">
        <v>33</v>
      </c>
      <c r="AX314" s="14" t="s">
        <v>8</v>
      </c>
      <c r="AY314" s="203" t="s">
        <v>197</v>
      </c>
    </row>
    <row r="315" s="2" customFormat="1" ht="37.8" customHeight="1">
      <c r="A315" s="37"/>
      <c r="B315" s="179"/>
      <c r="C315" s="180" t="s">
        <v>441</v>
      </c>
      <c r="D315" s="180" t="s">
        <v>199</v>
      </c>
      <c r="E315" s="181" t="s">
        <v>442</v>
      </c>
      <c r="F315" s="182" t="s">
        <v>443</v>
      </c>
      <c r="G315" s="183" t="s">
        <v>202</v>
      </c>
      <c r="H315" s="184">
        <v>84.959999999999994</v>
      </c>
      <c r="I315" s="185"/>
      <c r="J315" s="186">
        <f>ROUND(I315*H315,0)</f>
        <v>0</v>
      </c>
      <c r="K315" s="182" t="s">
        <v>203</v>
      </c>
      <c r="L315" s="38"/>
      <c r="M315" s="187" t="s">
        <v>1</v>
      </c>
      <c r="N315" s="188" t="s">
        <v>42</v>
      </c>
      <c r="O315" s="76"/>
      <c r="P315" s="189">
        <f>O315*H315</f>
        <v>0</v>
      </c>
      <c r="Q315" s="189">
        <v>0</v>
      </c>
      <c r="R315" s="189">
        <f>Q315*H315</f>
        <v>0</v>
      </c>
      <c r="S315" s="189">
        <v>2.2000000000000002</v>
      </c>
      <c r="T315" s="190">
        <f>S315*H315</f>
        <v>186.91200000000001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1" t="s">
        <v>96</v>
      </c>
      <c r="AT315" s="191" t="s">
        <v>199</v>
      </c>
      <c r="AU315" s="191" t="s">
        <v>81</v>
      </c>
      <c r="AY315" s="18" t="s">
        <v>197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8</v>
      </c>
      <c r="BK315" s="192">
        <f>ROUND(I315*H315,0)</f>
        <v>0</v>
      </c>
      <c r="BL315" s="18" t="s">
        <v>96</v>
      </c>
      <c r="BM315" s="191" t="s">
        <v>444</v>
      </c>
    </row>
    <row r="316" s="13" customFormat="1">
      <c r="A316" s="13"/>
      <c r="B316" s="193"/>
      <c r="C316" s="13"/>
      <c r="D316" s="194" t="s">
        <v>205</v>
      </c>
      <c r="E316" s="195" t="s">
        <v>1</v>
      </c>
      <c r="F316" s="196" t="s">
        <v>445</v>
      </c>
      <c r="G316" s="13"/>
      <c r="H316" s="197">
        <v>15</v>
      </c>
      <c r="I316" s="198"/>
      <c r="J316" s="13"/>
      <c r="K316" s="13"/>
      <c r="L316" s="193"/>
      <c r="M316" s="199"/>
      <c r="N316" s="200"/>
      <c r="O316" s="200"/>
      <c r="P316" s="200"/>
      <c r="Q316" s="200"/>
      <c r="R316" s="200"/>
      <c r="S316" s="200"/>
      <c r="T316" s="20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5" t="s">
        <v>205</v>
      </c>
      <c r="AU316" s="195" t="s">
        <v>81</v>
      </c>
      <c r="AV316" s="13" t="s">
        <v>81</v>
      </c>
      <c r="AW316" s="13" t="s">
        <v>33</v>
      </c>
      <c r="AX316" s="13" t="s">
        <v>77</v>
      </c>
      <c r="AY316" s="195" t="s">
        <v>197</v>
      </c>
    </row>
    <row r="317" s="13" customFormat="1">
      <c r="A317" s="13"/>
      <c r="B317" s="193"/>
      <c r="C317" s="13"/>
      <c r="D317" s="194" t="s">
        <v>205</v>
      </c>
      <c r="E317" s="195" t="s">
        <v>1</v>
      </c>
      <c r="F317" s="196" t="s">
        <v>446</v>
      </c>
      <c r="G317" s="13"/>
      <c r="H317" s="197">
        <v>51.439999999999998</v>
      </c>
      <c r="I317" s="198"/>
      <c r="J317" s="13"/>
      <c r="K317" s="13"/>
      <c r="L317" s="193"/>
      <c r="M317" s="199"/>
      <c r="N317" s="200"/>
      <c r="O317" s="200"/>
      <c r="P317" s="200"/>
      <c r="Q317" s="200"/>
      <c r="R317" s="200"/>
      <c r="S317" s="200"/>
      <c r="T317" s="20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5" t="s">
        <v>205</v>
      </c>
      <c r="AU317" s="195" t="s">
        <v>81</v>
      </c>
      <c r="AV317" s="13" t="s">
        <v>81</v>
      </c>
      <c r="AW317" s="13" t="s">
        <v>33</v>
      </c>
      <c r="AX317" s="13" t="s">
        <v>77</v>
      </c>
      <c r="AY317" s="195" t="s">
        <v>197</v>
      </c>
    </row>
    <row r="318" s="13" customFormat="1">
      <c r="A318" s="13"/>
      <c r="B318" s="193"/>
      <c r="C318" s="13"/>
      <c r="D318" s="194" t="s">
        <v>205</v>
      </c>
      <c r="E318" s="195" t="s">
        <v>1</v>
      </c>
      <c r="F318" s="196" t="s">
        <v>447</v>
      </c>
      <c r="G318" s="13"/>
      <c r="H318" s="197">
        <v>18.52</v>
      </c>
      <c r="I318" s="198"/>
      <c r="J318" s="13"/>
      <c r="K318" s="13"/>
      <c r="L318" s="193"/>
      <c r="M318" s="199"/>
      <c r="N318" s="200"/>
      <c r="O318" s="200"/>
      <c r="P318" s="200"/>
      <c r="Q318" s="200"/>
      <c r="R318" s="200"/>
      <c r="S318" s="200"/>
      <c r="T318" s="20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5" t="s">
        <v>205</v>
      </c>
      <c r="AU318" s="195" t="s">
        <v>81</v>
      </c>
      <c r="AV318" s="13" t="s">
        <v>81</v>
      </c>
      <c r="AW318" s="13" t="s">
        <v>33</v>
      </c>
      <c r="AX318" s="13" t="s">
        <v>77</v>
      </c>
      <c r="AY318" s="195" t="s">
        <v>197</v>
      </c>
    </row>
    <row r="319" s="14" customFormat="1">
      <c r="A319" s="14"/>
      <c r="B319" s="202"/>
      <c r="C319" s="14"/>
      <c r="D319" s="194" t="s">
        <v>205</v>
      </c>
      <c r="E319" s="203" t="s">
        <v>1</v>
      </c>
      <c r="F319" s="204" t="s">
        <v>448</v>
      </c>
      <c r="G319" s="14"/>
      <c r="H319" s="205">
        <v>84.959999999999994</v>
      </c>
      <c r="I319" s="206"/>
      <c r="J319" s="14"/>
      <c r="K319" s="14"/>
      <c r="L319" s="202"/>
      <c r="M319" s="207"/>
      <c r="N319" s="208"/>
      <c r="O319" s="208"/>
      <c r="P319" s="208"/>
      <c r="Q319" s="208"/>
      <c r="R319" s="208"/>
      <c r="S319" s="208"/>
      <c r="T319" s="20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3" t="s">
        <v>205</v>
      </c>
      <c r="AU319" s="203" t="s">
        <v>81</v>
      </c>
      <c r="AV319" s="14" t="s">
        <v>208</v>
      </c>
      <c r="AW319" s="14" t="s">
        <v>33</v>
      </c>
      <c r="AX319" s="14" t="s">
        <v>8</v>
      </c>
      <c r="AY319" s="203" t="s">
        <v>197</v>
      </c>
    </row>
    <row r="320" s="2" customFormat="1" ht="24.15" customHeight="1">
      <c r="A320" s="37"/>
      <c r="B320" s="179"/>
      <c r="C320" s="180" t="s">
        <v>449</v>
      </c>
      <c r="D320" s="180" t="s">
        <v>199</v>
      </c>
      <c r="E320" s="181" t="s">
        <v>450</v>
      </c>
      <c r="F320" s="182" t="s">
        <v>451</v>
      </c>
      <c r="G320" s="183" t="s">
        <v>247</v>
      </c>
      <c r="H320" s="184">
        <v>75</v>
      </c>
      <c r="I320" s="185"/>
      <c r="J320" s="186">
        <f>ROUND(I320*H320,0)</f>
        <v>0</v>
      </c>
      <c r="K320" s="182" t="s">
        <v>203</v>
      </c>
      <c r="L320" s="38"/>
      <c r="M320" s="187" t="s">
        <v>1</v>
      </c>
      <c r="N320" s="188" t="s">
        <v>42</v>
      </c>
      <c r="O320" s="76"/>
      <c r="P320" s="189">
        <f>O320*H320</f>
        <v>0</v>
      </c>
      <c r="Q320" s="189">
        <v>0</v>
      </c>
      <c r="R320" s="189">
        <f>Q320*H320</f>
        <v>0</v>
      </c>
      <c r="S320" s="189">
        <v>0.035000000000000003</v>
      </c>
      <c r="T320" s="190">
        <f>S320*H320</f>
        <v>2.6250000000000004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1" t="s">
        <v>96</v>
      </c>
      <c r="AT320" s="191" t="s">
        <v>199</v>
      </c>
      <c r="AU320" s="191" t="s">
        <v>81</v>
      </c>
      <c r="AY320" s="18" t="s">
        <v>197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8" t="s">
        <v>8</v>
      </c>
      <c r="BK320" s="192">
        <f>ROUND(I320*H320,0)</f>
        <v>0</v>
      </c>
      <c r="BL320" s="18" t="s">
        <v>96</v>
      </c>
      <c r="BM320" s="191" t="s">
        <v>452</v>
      </c>
    </row>
    <row r="321" s="13" customFormat="1">
      <c r="A321" s="13"/>
      <c r="B321" s="193"/>
      <c r="C321" s="13"/>
      <c r="D321" s="194" t="s">
        <v>205</v>
      </c>
      <c r="E321" s="195" t="s">
        <v>1</v>
      </c>
      <c r="F321" s="196" t="s">
        <v>453</v>
      </c>
      <c r="G321" s="13"/>
      <c r="H321" s="197">
        <v>75</v>
      </c>
      <c r="I321" s="198"/>
      <c r="J321" s="13"/>
      <c r="K321" s="13"/>
      <c r="L321" s="193"/>
      <c r="M321" s="199"/>
      <c r="N321" s="200"/>
      <c r="O321" s="200"/>
      <c r="P321" s="200"/>
      <c r="Q321" s="200"/>
      <c r="R321" s="200"/>
      <c r="S321" s="200"/>
      <c r="T321" s="20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5" t="s">
        <v>205</v>
      </c>
      <c r="AU321" s="195" t="s">
        <v>81</v>
      </c>
      <c r="AV321" s="13" t="s">
        <v>81</v>
      </c>
      <c r="AW321" s="13" t="s">
        <v>33</v>
      </c>
      <c r="AX321" s="13" t="s">
        <v>77</v>
      </c>
      <c r="AY321" s="195" t="s">
        <v>197</v>
      </c>
    </row>
    <row r="322" s="14" customFormat="1">
      <c r="A322" s="14"/>
      <c r="B322" s="202"/>
      <c r="C322" s="14"/>
      <c r="D322" s="194" t="s">
        <v>205</v>
      </c>
      <c r="E322" s="203" t="s">
        <v>1</v>
      </c>
      <c r="F322" s="204" t="s">
        <v>454</v>
      </c>
      <c r="G322" s="14"/>
      <c r="H322" s="205">
        <v>75</v>
      </c>
      <c r="I322" s="206"/>
      <c r="J322" s="14"/>
      <c r="K322" s="14"/>
      <c r="L322" s="202"/>
      <c r="M322" s="207"/>
      <c r="N322" s="208"/>
      <c r="O322" s="208"/>
      <c r="P322" s="208"/>
      <c r="Q322" s="208"/>
      <c r="R322" s="208"/>
      <c r="S322" s="208"/>
      <c r="T322" s="20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3" t="s">
        <v>205</v>
      </c>
      <c r="AU322" s="203" t="s">
        <v>81</v>
      </c>
      <c r="AV322" s="14" t="s">
        <v>208</v>
      </c>
      <c r="AW322" s="14" t="s">
        <v>33</v>
      </c>
      <c r="AX322" s="14" t="s">
        <v>77</v>
      </c>
      <c r="AY322" s="203" t="s">
        <v>197</v>
      </c>
    </row>
    <row r="323" s="13" customFormat="1">
      <c r="A323" s="13"/>
      <c r="B323" s="193"/>
      <c r="C323" s="13"/>
      <c r="D323" s="194" t="s">
        <v>205</v>
      </c>
      <c r="E323" s="195" t="s">
        <v>1</v>
      </c>
      <c r="F323" s="196" t="s">
        <v>77</v>
      </c>
      <c r="G323" s="13"/>
      <c r="H323" s="197">
        <v>0</v>
      </c>
      <c r="I323" s="198"/>
      <c r="J323" s="13"/>
      <c r="K323" s="13"/>
      <c r="L323" s="193"/>
      <c r="M323" s="199"/>
      <c r="N323" s="200"/>
      <c r="O323" s="200"/>
      <c r="P323" s="200"/>
      <c r="Q323" s="200"/>
      <c r="R323" s="200"/>
      <c r="S323" s="200"/>
      <c r="T323" s="20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5" t="s">
        <v>205</v>
      </c>
      <c r="AU323" s="195" t="s">
        <v>81</v>
      </c>
      <c r="AV323" s="13" t="s">
        <v>81</v>
      </c>
      <c r="AW323" s="13" t="s">
        <v>33</v>
      </c>
      <c r="AX323" s="13" t="s">
        <v>77</v>
      </c>
      <c r="AY323" s="195" t="s">
        <v>197</v>
      </c>
    </row>
    <row r="324" s="14" customFormat="1">
      <c r="A324" s="14"/>
      <c r="B324" s="202"/>
      <c r="C324" s="14"/>
      <c r="D324" s="194" t="s">
        <v>205</v>
      </c>
      <c r="E324" s="203" t="s">
        <v>1</v>
      </c>
      <c r="F324" s="204" t="s">
        <v>455</v>
      </c>
      <c r="G324" s="14"/>
      <c r="H324" s="205">
        <v>0</v>
      </c>
      <c r="I324" s="206"/>
      <c r="J324" s="14"/>
      <c r="K324" s="14"/>
      <c r="L324" s="202"/>
      <c r="M324" s="207"/>
      <c r="N324" s="208"/>
      <c r="O324" s="208"/>
      <c r="P324" s="208"/>
      <c r="Q324" s="208"/>
      <c r="R324" s="208"/>
      <c r="S324" s="208"/>
      <c r="T324" s="20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3" t="s">
        <v>205</v>
      </c>
      <c r="AU324" s="203" t="s">
        <v>81</v>
      </c>
      <c r="AV324" s="14" t="s">
        <v>208</v>
      </c>
      <c r="AW324" s="14" t="s">
        <v>33</v>
      </c>
      <c r="AX324" s="14" t="s">
        <v>77</v>
      </c>
      <c r="AY324" s="203" t="s">
        <v>197</v>
      </c>
    </row>
    <row r="325" s="15" customFormat="1">
      <c r="A325" s="15"/>
      <c r="B325" s="210"/>
      <c r="C325" s="15"/>
      <c r="D325" s="194" t="s">
        <v>205</v>
      </c>
      <c r="E325" s="211" t="s">
        <v>1</v>
      </c>
      <c r="F325" s="212" t="s">
        <v>283</v>
      </c>
      <c r="G325" s="15"/>
      <c r="H325" s="213">
        <v>75</v>
      </c>
      <c r="I325" s="214"/>
      <c r="J325" s="15"/>
      <c r="K325" s="15"/>
      <c r="L325" s="210"/>
      <c r="M325" s="215"/>
      <c r="N325" s="216"/>
      <c r="O325" s="216"/>
      <c r="P325" s="216"/>
      <c r="Q325" s="216"/>
      <c r="R325" s="216"/>
      <c r="S325" s="216"/>
      <c r="T325" s="21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11" t="s">
        <v>205</v>
      </c>
      <c r="AU325" s="211" t="s">
        <v>81</v>
      </c>
      <c r="AV325" s="15" t="s">
        <v>96</v>
      </c>
      <c r="AW325" s="15" t="s">
        <v>33</v>
      </c>
      <c r="AX325" s="15" t="s">
        <v>8</v>
      </c>
      <c r="AY325" s="211" t="s">
        <v>197</v>
      </c>
    </row>
    <row r="326" s="2" customFormat="1" ht="24.15" customHeight="1">
      <c r="A326" s="37"/>
      <c r="B326" s="179"/>
      <c r="C326" s="180" t="s">
        <v>456</v>
      </c>
      <c r="D326" s="180" t="s">
        <v>199</v>
      </c>
      <c r="E326" s="181" t="s">
        <v>457</v>
      </c>
      <c r="F326" s="182" t="s">
        <v>458</v>
      </c>
      <c r="G326" s="183" t="s">
        <v>202</v>
      </c>
      <c r="H326" s="184">
        <v>42.479999999999997</v>
      </c>
      <c r="I326" s="185"/>
      <c r="J326" s="186">
        <f>ROUND(I326*H326,0)</f>
        <v>0</v>
      </c>
      <c r="K326" s="182" t="s">
        <v>203</v>
      </c>
      <c r="L326" s="38"/>
      <c r="M326" s="187" t="s">
        <v>1</v>
      </c>
      <c r="N326" s="188" t="s">
        <v>42</v>
      </c>
      <c r="O326" s="76"/>
      <c r="P326" s="189">
        <f>O326*H326</f>
        <v>0</v>
      </c>
      <c r="Q326" s="189">
        <v>0</v>
      </c>
      <c r="R326" s="189">
        <f>Q326*H326</f>
        <v>0</v>
      </c>
      <c r="S326" s="189">
        <v>1.3999999999999999</v>
      </c>
      <c r="T326" s="190">
        <f>S326*H326</f>
        <v>59.471999999999994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1" t="s">
        <v>96</v>
      </c>
      <c r="AT326" s="191" t="s">
        <v>199</v>
      </c>
      <c r="AU326" s="191" t="s">
        <v>81</v>
      </c>
      <c r="AY326" s="18" t="s">
        <v>197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8" t="s">
        <v>8</v>
      </c>
      <c r="BK326" s="192">
        <f>ROUND(I326*H326,0)</f>
        <v>0</v>
      </c>
      <c r="BL326" s="18" t="s">
        <v>96</v>
      </c>
      <c r="BM326" s="191" t="s">
        <v>459</v>
      </c>
    </row>
    <row r="327" s="13" customFormat="1">
      <c r="A327" s="13"/>
      <c r="B327" s="193"/>
      <c r="C327" s="13"/>
      <c r="D327" s="194" t="s">
        <v>205</v>
      </c>
      <c r="E327" s="195" t="s">
        <v>1</v>
      </c>
      <c r="F327" s="196" t="s">
        <v>460</v>
      </c>
      <c r="G327" s="13"/>
      <c r="H327" s="197">
        <v>7.5</v>
      </c>
      <c r="I327" s="198"/>
      <c r="J327" s="13"/>
      <c r="K327" s="13"/>
      <c r="L327" s="193"/>
      <c r="M327" s="199"/>
      <c r="N327" s="200"/>
      <c r="O327" s="200"/>
      <c r="P327" s="200"/>
      <c r="Q327" s="200"/>
      <c r="R327" s="200"/>
      <c r="S327" s="200"/>
      <c r="T327" s="20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5" t="s">
        <v>205</v>
      </c>
      <c r="AU327" s="195" t="s">
        <v>81</v>
      </c>
      <c r="AV327" s="13" t="s">
        <v>81</v>
      </c>
      <c r="AW327" s="13" t="s">
        <v>33</v>
      </c>
      <c r="AX327" s="13" t="s">
        <v>77</v>
      </c>
      <c r="AY327" s="195" t="s">
        <v>197</v>
      </c>
    </row>
    <row r="328" s="13" customFormat="1">
      <c r="A328" s="13"/>
      <c r="B328" s="193"/>
      <c r="C328" s="13"/>
      <c r="D328" s="194" t="s">
        <v>205</v>
      </c>
      <c r="E328" s="195" t="s">
        <v>1</v>
      </c>
      <c r="F328" s="196" t="s">
        <v>461</v>
      </c>
      <c r="G328" s="13"/>
      <c r="H328" s="197">
        <v>25.719999999999999</v>
      </c>
      <c r="I328" s="198"/>
      <c r="J328" s="13"/>
      <c r="K328" s="13"/>
      <c r="L328" s="193"/>
      <c r="M328" s="199"/>
      <c r="N328" s="200"/>
      <c r="O328" s="200"/>
      <c r="P328" s="200"/>
      <c r="Q328" s="200"/>
      <c r="R328" s="200"/>
      <c r="S328" s="200"/>
      <c r="T328" s="20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5" t="s">
        <v>205</v>
      </c>
      <c r="AU328" s="195" t="s">
        <v>81</v>
      </c>
      <c r="AV328" s="13" t="s">
        <v>81</v>
      </c>
      <c r="AW328" s="13" t="s">
        <v>33</v>
      </c>
      <c r="AX328" s="13" t="s">
        <v>77</v>
      </c>
      <c r="AY328" s="195" t="s">
        <v>197</v>
      </c>
    </row>
    <row r="329" s="13" customFormat="1">
      <c r="A329" s="13"/>
      <c r="B329" s="193"/>
      <c r="C329" s="13"/>
      <c r="D329" s="194" t="s">
        <v>205</v>
      </c>
      <c r="E329" s="195" t="s">
        <v>1</v>
      </c>
      <c r="F329" s="196" t="s">
        <v>462</v>
      </c>
      <c r="G329" s="13"/>
      <c r="H329" s="197">
        <v>9.2599999999999998</v>
      </c>
      <c r="I329" s="198"/>
      <c r="J329" s="13"/>
      <c r="K329" s="13"/>
      <c r="L329" s="193"/>
      <c r="M329" s="199"/>
      <c r="N329" s="200"/>
      <c r="O329" s="200"/>
      <c r="P329" s="200"/>
      <c r="Q329" s="200"/>
      <c r="R329" s="200"/>
      <c r="S329" s="200"/>
      <c r="T329" s="20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5" t="s">
        <v>205</v>
      </c>
      <c r="AU329" s="195" t="s">
        <v>81</v>
      </c>
      <c r="AV329" s="13" t="s">
        <v>81</v>
      </c>
      <c r="AW329" s="13" t="s">
        <v>33</v>
      </c>
      <c r="AX329" s="13" t="s">
        <v>77</v>
      </c>
      <c r="AY329" s="195" t="s">
        <v>197</v>
      </c>
    </row>
    <row r="330" s="14" customFormat="1">
      <c r="A330" s="14"/>
      <c r="B330" s="202"/>
      <c r="C330" s="14"/>
      <c r="D330" s="194" t="s">
        <v>205</v>
      </c>
      <c r="E330" s="203" t="s">
        <v>1</v>
      </c>
      <c r="F330" s="204" t="s">
        <v>448</v>
      </c>
      <c r="G330" s="14"/>
      <c r="H330" s="205">
        <v>42.479999999999997</v>
      </c>
      <c r="I330" s="206"/>
      <c r="J330" s="14"/>
      <c r="K330" s="14"/>
      <c r="L330" s="202"/>
      <c r="M330" s="207"/>
      <c r="N330" s="208"/>
      <c r="O330" s="208"/>
      <c r="P330" s="208"/>
      <c r="Q330" s="208"/>
      <c r="R330" s="208"/>
      <c r="S330" s="208"/>
      <c r="T330" s="20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3" t="s">
        <v>205</v>
      </c>
      <c r="AU330" s="203" t="s">
        <v>81</v>
      </c>
      <c r="AV330" s="14" t="s">
        <v>208</v>
      </c>
      <c r="AW330" s="14" t="s">
        <v>33</v>
      </c>
      <c r="AX330" s="14" t="s">
        <v>8</v>
      </c>
      <c r="AY330" s="203" t="s">
        <v>197</v>
      </c>
    </row>
    <row r="331" s="2" customFormat="1" ht="21.75" customHeight="1">
      <c r="A331" s="37"/>
      <c r="B331" s="179"/>
      <c r="C331" s="180" t="s">
        <v>463</v>
      </c>
      <c r="D331" s="180" t="s">
        <v>199</v>
      </c>
      <c r="E331" s="181" t="s">
        <v>464</v>
      </c>
      <c r="F331" s="182" t="s">
        <v>465</v>
      </c>
      <c r="G331" s="183" t="s">
        <v>247</v>
      </c>
      <c r="H331" s="184">
        <v>12.411</v>
      </c>
      <c r="I331" s="185"/>
      <c r="J331" s="186">
        <f>ROUND(I331*H331,0)</f>
        <v>0</v>
      </c>
      <c r="K331" s="182" t="s">
        <v>203</v>
      </c>
      <c r="L331" s="38"/>
      <c r="M331" s="187" t="s">
        <v>1</v>
      </c>
      <c r="N331" s="188" t="s">
        <v>42</v>
      </c>
      <c r="O331" s="76"/>
      <c r="P331" s="189">
        <f>O331*H331</f>
        <v>0</v>
      </c>
      <c r="Q331" s="189">
        <v>0</v>
      </c>
      <c r="R331" s="189">
        <f>Q331*H331</f>
        <v>0</v>
      </c>
      <c r="S331" s="189">
        <v>0.075999999999999998</v>
      </c>
      <c r="T331" s="190">
        <f>S331*H331</f>
        <v>0.94323599999999996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1" t="s">
        <v>96</v>
      </c>
      <c r="AT331" s="191" t="s">
        <v>199</v>
      </c>
      <c r="AU331" s="191" t="s">
        <v>81</v>
      </c>
      <c r="AY331" s="18" t="s">
        <v>197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8" t="s">
        <v>8</v>
      </c>
      <c r="BK331" s="192">
        <f>ROUND(I331*H331,0)</f>
        <v>0</v>
      </c>
      <c r="BL331" s="18" t="s">
        <v>96</v>
      </c>
      <c r="BM331" s="191" t="s">
        <v>466</v>
      </c>
    </row>
    <row r="332" s="13" customFormat="1">
      <c r="A332" s="13"/>
      <c r="B332" s="193"/>
      <c r="C332" s="13"/>
      <c r="D332" s="194" t="s">
        <v>205</v>
      </c>
      <c r="E332" s="195" t="s">
        <v>1</v>
      </c>
      <c r="F332" s="196" t="s">
        <v>467</v>
      </c>
      <c r="G332" s="13"/>
      <c r="H332" s="197">
        <v>3.1520000000000001</v>
      </c>
      <c r="I332" s="198"/>
      <c r="J332" s="13"/>
      <c r="K332" s="13"/>
      <c r="L332" s="193"/>
      <c r="M332" s="199"/>
      <c r="N332" s="200"/>
      <c r="O332" s="200"/>
      <c r="P332" s="200"/>
      <c r="Q332" s="200"/>
      <c r="R332" s="200"/>
      <c r="S332" s="200"/>
      <c r="T332" s="20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5" t="s">
        <v>205</v>
      </c>
      <c r="AU332" s="195" t="s">
        <v>81</v>
      </c>
      <c r="AV332" s="13" t="s">
        <v>81</v>
      </c>
      <c r="AW332" s="13" t="s">
        <v>33</v>
      </c>
      <c r="AX332" s="13" t="s">
        <v>77</v>
      </c>
      <c r="AY332" s="195" t="s">
        <v>197</v>
      </c>
    </row>
    <row r="333" s="13" customFormat="1">
      <c r="A333" s="13"/>
      <c r="B333" s="193"/>
      <c r="C333" s="13"/>
      <c r="D333" s="194" t="s">
        <v>205</v>
      </c>
      <c r="E333" s="195" t="s">
        <v>1</v>
      </c>
      <c r="F333" s="196" t="s">
        <v>468</v>
      </c>
      <c r="G333" s="13"/>
      <c r="H333" s="197">
        <v>7.0919999999999996</v>
      </c>
      <c r="I333" s="198"/>
      <c r="J333" s="13"/>
      <c r="K333" s="13"/>
      <c r="L333" s="193"/>
      <c r="M333" s="199"/>
      <c r="N333" s="200"/>
      <c r="O333" s="200"/>
      <c r="P333" s="200"/>
      <c r="Q333" s="200"/>
      <c r="R333" s="200"/>
      <c r="S333" s="200"/>
      <c r="T333" s="20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5" t="s">
        <v>205</v>
      </c>
      <c r="AU333" s="195" t="s">
        <v>81</v>
      </c>
      <c r="AV333" s="13" t="s">
        <v>81</v>
      </c>
      <c r="AW333" s="13" t="s">
        <v>33</v>
      </c>
      <c r="AX333" s="13" t="s">
        <v>77</v>
      </c>
      <c r="AY333" s="195" t="s">
        <v>197</v>
      </c>
    </row>
    <row r="334" s="13" customFormat="1">
      <c r="A334" s="13"/>
      <c r="B334" s="193"/>
      <c r="C334" s="13"/>
      <c r="D334" s="194" t="s">
        <v>205</v>
      </c>
      <c r="E334" s="195" t="s">
        <v>1</v>
      </c>
      <c r="F334" s="196" t="s">
        <v>469</v>
      </c>
      <c r="G334" s="13"/>
      <c r="H334" s="197">
        <v>2.1669999999999998</v>
      </c>
      <c r="I334" s="198"/>
      <c r="J334" s="13"/>
      <c r="K334" s="13"/>
      <c r="L334" s="193"/>
      <c r="M334" s="199"/>
      <c r="N334" s="200"/>
      <c r="O334" s="200"/>
      <c r="P334" s="200"/>
      <c r="Q334" s="200"/>
      <c r="R334" s="200"/>
      <c r="S334" s="200"/>
      <c r="T334" s="20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5" t="s">
        <v>205</v>
      </c>
      <c r="AU334" s="195" t="s">
        <v>81</v>
      </c>
      <c r="AV334" s="13" t="s">
        <v>81</v>
      </c>
      <c r="AW334" s="13" t="s">
        <v>33</v>
      </c>
      <c r="AX334" s="13" t="s">
        <v>77</v>
      </c>
      <c r="AY334" s="195" t="s">
        <v>197</v>
      </c>
    </row>
    <row r="335" s="14" customFormat="1">
      <c r="A335" s="14"/>
      <c r="B335" s="202"/>
      <c r="C335" s="14"/>
      <c r="D335" s="194" t="s">
        <v>205</v>
      </c>
      <c r="E335" s="203" t="s">
        <v>1</v>
      </c>
      <c r="F335" s="204" t="s">
        <v>207</v>
      </c>
      <c r="G335" s="14"/>
      <c r="H335" s="205">
        <v>12.411</v>
      </c>
      <c r="I335" s="206"/>
      <c r="J335" s="14"/>
      <c r="K335" s="14"/>
      <c r="L335" s="202"/>
      <c r="M335" s="207"/>
      <c r="N335" s="208"/>
      <c r="O335" s="208"/>
      <c r="P335" s="208"/>
      <c r="Q335" s="208"/>
      <c r="R335" s="208"/>
      <c r="S335" s="208"/>
      <c r="T335" s="20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3" t="s">
        <v>205</v>
      </c>
      <c r="AU335" s="203" t="s">
        <v>81</v>
      </c>
      <c r="AV335" s="14" t="s">
        <v>208</v>
      </c>
      <c r="AW335" s="14" t="s">
        <v>33</v>
      </c>
      <c r="AX335" s="14" t="s">
        <v>8</v>
      </c>
      <c r="AY335" s="203" t="s">
        <v>197</v>
      </c>
    </row>
    <row r="336" s="2" customFormat="1" ht="24.15" customHeight="1">
      <c r="A336" s="37"/>
      <c r="B336" s="179"/>
      <c r="C336" s="180" t="s">
        <v>470</v>
      </c>
      <c r="D336" s="180" t="s">
        <v>199</v>
      </c>
      <c r="E336" s="181" t="s">
        <v>471</v>
      </c>
      <c r="F336" s="182" t="s">
        <v>472</v>
      </c>
      <c r="G336" s="183" t="s">
        <v>202</v>
      </c>
      <c r="H336" s="184">
        <v>2.3719999999999999</v>
      </c>
      <c r="I336" s="185"/>
      <c r="J336" s="186">
        <f>ROUND(I336*H336,0)</f>
        <v>0</v>
      </c>
      <c r="K336" s="182" t="s">
        <v>203</v>
      </c>
      <c r="L336" s="38"/>
      <c r="M336" s="187" t="s">
        <v>1</v>
      </c>
      <c r="N336" s="188" t="s">
        <v>42</v>
      </c>
      <c r="O336" s="76"/>
      <c r="P336" s="189">
        <f>O336*H336</f>
        <v>0</v>
      </c>
      <c r="Q336" s="189">
        <v>0</v>
      </c>
      <c r="R336" s="189">
        <f>Q336*H336</f>
        <v>0</v>
      </c>
      <c r="S336" s="189">
        <v>1.8</v>
      </c>
      <c r="T336" s="190">
        <f>S336*H336</f>
        <v>4.2695999999999996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1" t="s">
        <v>96</v>
      </c>
      <c r="AT336" s="191" t="s">
        <v>199</v>
      </c>
      <c r="AU336" s="191" t="s">
        <v>81</v>
      </c>
      <c r="AY336" s="18" t="s">
        <v>197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8" t="s">
        <v>8</v>
      </c>
      <c r="BK336" s="192">
        <f>ROUND(I336*H336,0)</f>
        <v>0</v>
      </c>
      <c r="BL336" s="18" t="s">
        <v>96</v>
      </c>
      <c r="BM336" s="191" t="s">
        <v>473</v>
      </c>
    </row>
    <row r="337" s="13" customFormat="1">
      <c r="A337" s="13"/>
      <c r="B337" s="193"/>
      <c r="C337" s="13"/>
      <c r="D337" s="194" t="s">
        <v>205</v>
      </c>
      <c r="E337" s="195" t="s">
        <v>1</v>
      </c>
      <c r="F337" s="196" t="s">
        <v>474</v>
      </c>
      <c r="G337" s="13"/>
      <c r="H337" s="197">
        <v>2.3719999999999999</v>
      </c>
      <c r="I337" s="198"/>
      <c r="J337" s="13"/>
      <c r="K337" s="13"/>
      <c r="L337" s="193"/>
      <c r="M337" s="199"/>
      <c r="N337" s="200"/>
      <c r="O337" s="200"/>
      <c r="P337" s="200"/>
      <c r="Q337" s="200"/>
      <c r="R337" s="200"/>
      <c r="S337" s="200"/>
      <c r="T337" s="20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5" t="s">
        <v>205</v>
      </c>
      <c r="AU337" s="195" t="s">
        <v>81</v>
      </c>
      <c r="AV337" s="13" t="s">
        <v>81</v>
      </c>
      <c r="AW337" s="13" t="s">
        <v>33</v>
      </c>
      <c r="AX337" s="13" t="s">
        <v>77</v>
      </c>
      <c r="AY337" s="195" t="s">
        <v>197</v>
      </c>
    </row>
    <row r="338" s="14" customFormat="1">
      <c r="A338" s="14"/>
      <c r="B338" s="202"/>
      <c r="C338" s="14"/>
      <c r="D338" s="194" t="s">
        <v>205</v>
      </c>
      <c r="E338" s="203" t="s">
        <v>1</v>
      </c>
      <c r="F338" s="204" t="s">
        <v>475</v>
      </c>
      <c r="G338" s="14"/>
      <c r="H338" s="205">
        <v>2.3719999999999999</v>
      </c>
      <c r="I338" s="206"/>
      <c r="J338" s="14"/>
      <c r="K338" s="14"/>
      <c r="L338" s="202"/>
      <c r="M338" s="207"/>
      <c r="N338" s="208"/>
      <c r="O338" s="208"/>
      <c r="P338" s="208"/>
      <c r="Q338" s="208"/>
      <c r="R338" s="208"/>
      <c r="S338" s="208"/>
      <c r="T338" s="20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3" t="s">
        <v>205</v>
      </c>
      <c r="AU338" s="203" t="s">
        <v>81</v>
      </c>
      <c r="AV338" s="14" t="s">
        <v>208</v>
      </c>
      <c r="AW338" s="14" t="s">
        <v>33</v>
      </c>
      <c r="AX338" s="14" t="s">
        <v>77</v>
      </c>
      <c r="AY338" s="203" t="s">
        <v>197</v>
      </c>
    </row>
    <row r="339" s="13" customFormat="1">
      <c r="A339" s="13"/>
      <c r="B339" s="193"/>
      <c r="C339" s="13"/>
      <c r="D339" s="194" t="s">
        <v>205</v>
      </c>
      <c r="E339" s="195" t="s">
        <v>1</v>
      </c>
      <c r="F339" s="196" t="s">
        <v>77</v>
      </c>
      <c r="G339" s="13"/>
      <c r="H339" s="197">
        <v>0</v>
      </c>
      <c r="I339" s="198"/>
      <c r="J339" s="13"/>
      <c r="K339" s="13"/>
      <c r="L339" s="193"/>
      <c r="M339" s="199"/>
      <c r="N339" s="200"/>
      <c r="O339" s="200"/>
      <c r="P339" s="200"/>
      <c r="Q339" s="200"/>
      <c r="R339" s="200"/>
      <c r="S339" s="200"/>
      <c r="T339" s="20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5" t="s">
        <v>205</v>
      </c>
      <c r="AU339" s="195" t="s">
        <v>81</v>
      </c>
      <c r="AV339" s="13" t="s">
        <v>81</v>
      </c>
      <c r="AW339" s="13" t="s">
        <v>33</v>
      </c>
      <c r="AX339" s="13" t="s">
        <v>77</v>
      </c>
      <c r="AY339" s="195" t="s">
        <v>197</v>
      </c>
    </row>
    <row r="340" s="14" customFormat="1">
      <c r="A340" s="14"/>
      <c r="B340" s="202"/>
      <c r="C340" s="14"/>
      <c r="D340" s="194" t="s">
        <v>205</v>
      </c>
      <c r="E340" s="203" t="s">
        <v>1</v>
      </c>
      <c r="F340" s="204" t="s">
        <v>476</v>
      </c>
      <c r="G340" s="14"/>
      <c r="H340" s="205">
        <v>0</v>
      </c>
      <c r="I340" s="206"/>
      <c r="J340" s="14"/>
      <c r="K340" s="14"/>
      <c r="L340" s="202"/>
      <c r="M340" s="207"/>
      <c r="N340" s="208"/>
      <c r="O340" s="208"/>
      <c r="P340" s="208"/>
      <c r="Q340" s="208"/>
      <c r="R340" s="208"/>
      <c r="S340" s="208"/>
      <c r="T340" s="20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3" t="s">
        <v>205</v>
      </c>
      <c r="AU340" s="203" t="s">
        <v>81</v>
      </c>
      <c r="AV340" s="14" t="s">
        <v>208</v>
      </c>
      <c r="AW340" s="14" t="s">
        <v>33</v>
      </c>
      <c r="AX340" s="14" t="s">
        <v>77</v>
      </c>
      <c r="AY340" s="203" t="s">
        <v>197</v>
      </c>
    </row>
    <row r="341" s="15" customFormat="1">
      <c r="A341" s="15"/>
      <c r="B341" s="210"/>
      <c r="C341" s="15"/>
      <c r="D341" s="194" t="s">
        <v>205</v>
      </c>
      <c r="E341" s="211" t="s">
        <v>1</v>
      </c>
      <c r="F341" s="212" t="s">
        <v>283</v>
      </c>
      <c r="G341" s="15"/>
      <c r="H341" s="213">
        <v>2.3719999999999999</v>
      </c>
      <c r="I341" s="214"/>
      <c r="J341" s="15"/>
      <c r="K341" s="15"/>
      <c r="L341" s="210"/>
      <c r="M341" s="215"/>
      <c r="N341" s="216"/>
      <c r="O341" s="216"/>
      <c r="P341" s="216"/>
      <c r="Q341" s="216"/>
      <c r="R341" s="216"/>
      <c r="S341" s="216"/>
      <c r="T341" s="21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11" t="s">
        <v>205</v>
      </c>
      <c r="AU341" s="211" t="s">
        <v>81</v>
      </c>
      <c r="AV341" s="15" t="s">
        <v>96</v>
      </c>
      <c r="AW341" s="15" t="s">
        <v>33</v>
      </c>
      <c r="AX341" s="15" t="s">
        <v>8</v>
      </c>
      <c r="AY341" s="211" t="s">
        <v>197</v>
      </c>
    </row>
    <row r="342" s="2" customFormat="1" ht="24.15" customHeight="1">
      <c r="A342" s="37"/>
      <c r="B342" s="179"/>
      <c r="C342" s="180" t="s">
        <v>477</v>
      </c>
      <c r="D342" s="180" t="s">
        <v>199</v>
      </c>
      <c r="E342" s="181" t="s">
        <v>478</v>
      </c>
      <c r="F342" s="182" t="s">
        <v>479</v>
      </c>
      <c r="G342" s="183" t="s">
        <v>287</v>
      </c>
      <c r="H342" s="184">
        <v>6.5999999999999996</v>
      </c>
      <c r="I342" s="185"/>
      <c r="J342" s="186">
        <f>ROUND(I342*H342,0)</f>
        <v>0</v>
      </c>
      <c r="K342" s="182" t="s">
        <v>203</v>
      </c>
      <c r="L342" s="38"/>
      <c r="M342" s="187" t="s">
        <v>1</v>
      </c>
      <c r="N342" s="188" t="s">
        <v>42</v>
      </c>
      <c r="O342" s="76"/>
      <c r="P342" s="189">
        <f>O342*H342</f>
        <v>0</v>
      </c>
      <c r="Q342" s="189">
        <v>0</v>
      </c>
      <c r="R342" s="189">
        <f>Q342*H342</f>
        <v>0</v>
      </c>
      <c r="S342" s="189">
        <v>0.042000000000000003</v>
      </c>
      <c r="T342" s="190">
        <f>S342*H342</f>
        <v>0.2772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1" t="s">
        <v>96</v>
      </c>
      <c r="AT342" s="191" t="s">
        <v>199</v>
      </c>
      <c r="AU342" s="191" t="s">
        <v>81</v>
      </c>
      <c r="AY342" s="18" t="s">
        <v>197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8" t="s">
        <v>8</v>
      </c>
      <c r="BK342" s="192">
        <f>ROUND(I342*H342,0)</f>
        <v>0</v>
      </c>
      <c r="BL342" s="18" t="s">
        <v>96</v>
      </c>
      <c r="BM342" s="191" t="s">
        <v>480</v>
      </c>
    </row>
    <row r="343" s="13" customFormat="1">
      <c r="A343" s="13"/>
      <c r="B343" s="193"/>
      <c r="C343" s="13"/>
      <c r="D343" s="194" t="s">
        <v>205</v>
      </c>
      <c r="E343" s="195" t="s">
        <v>1</v>
      </c>
      <c r="F343" s="196" t="s">
        <v>481</v>
      </c>
      <c r="G343" s="13"/>
      <c r="H343" s="197">
        <v>6.5999999999999996</v>
      </c>
      <c r="I343" s="198"/>
      <c r="J343" s="13"/>
      <c r="K343" s="13"/>
      <c r="L343" s="193"/>
      <c r="M343" s="199"/>
      <c r="N343" s="200"/>
      <c r="O343" s="200"/>
      <c r="P343" s="200"/>
      <c r="Q343" s="200"/>
      <c r="R343" s="200"/>
      <c r="S343" s="200"/>
      <c r="T343" s="20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5" t="s">
        <v>205</v>
      </c>
      <c r="AU343" s="195" t="s">
        <v>81</v>
      </c>
      <c r="AV343" s="13" t="s">
        <v>81</v>
      </c>
      <c r="AW343" s="13" t="s">
        <v>33</v>
      </c>
      <c r="AX343" s="13" t="s">
        <v>77</v>
      </c>
      <c r="AY343" s="195" t="s">
        <v>197</v>
      </c>
    </row>
    <row r="344" s="14" customFormat="1">
      <c r="A344" s="14"/>
      <c r="B344" s="202"/>
      <c r="C344" s="14"/>
      <c r="D344" s="194" t="s">
        <v>205</v>
      </c>
      <c r="E344" s="203" t="s">
        <v>1</v>
      </c>
      <c r="F344" s="204" t="s">
        <v>207</v>
      </c>
      <c r="G344" s="14"/>
      <c r="H344" s="205">
        <v>6.5999999999999996</v>
      </c>
      <c r="I344" s="206"/>
      <c r="J344" s="14"/>
      <c r="K344" s="14"/>
      <c r="L344" s="202"/>
      <c r="M344" s="207"/>
      <c r="N344" s="208"/>
      <c r="O344" s="208"/>
      <c r="P344" s="208"/>
      <c r="Q344" s="208"/>
      <c r="R344" s="208"/>
      <c r="S344" s="208"/>
      <c r="T344" s="20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3" t="s">
        <v>205</v>
      </c>
      <c r="AU344" s="203" t="s">
        <v>81</v>
      </c>
      <c r="AV344" s="14" t="s">
        <v>208</v>
      </c>
      <c r="AW344" s="14" t="s">
        <v>33</v>
      </c>
      <c r="AX344" s="14" t="s">
        <v>8</v>
      </c>
      <c r="AY344" s="203" t="s">
        <v>197</v>
      </c>
    </row>
    <row r="345" s="2" customFormat="1" ht="37.8" customHeight="1">
      <c r="A345" s="37"/>
      <c r="B345" s="179"/>
      <c r="C345" s="180" t="s">
        <v>482</v>
      </c>
      <c r="D345" s="180" t="s">
        <v>199</v>
      </c>
      <c r="E345" s="181" t="s">
        <v>483</v>
      </c>
      <c r="F345" s="182" t="s">
        <v>484</v>
      </c>
      <c r="G345" s="183" t="s">
        <v>247</v>
      </c>
      <c r="H345" s="184">
        <v>244.31</v>
      </c>
      <c r="I345" s="185"/>
      <c r="J345" s="186">
        <f>ROUND(I345*H345,0)</f>
        <v>0</v>
      </c>
      <c r="K345" s="182" t="s">
        <v>203</v>
      </c>
      <c r="L345" s="38"/>
      <c r="M345" s="187" t="s">
        <v>1</v>
      </c>
      <c r="N345" s="188" t="s">
        <v>42</v>
      </c>
      <c r="O345" s="76"/>
      <c r="P345" s="189">
        <f>O345*H345</f>
        <v>0</v>
      </c>
      <c r="Q345" s="189">
        <v>0</v>
      </c>
      <c r="R345" s="189">
        <f>Q345*H345</f>
        <v>0</v>
      </c>
      <c r="S345" s="189">
        <v>0.045999999999999999</v>
      </c>
      <c r="T345" s="190">
        <f>S345*H345</f>
        <v>11.23826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1" t="s">
        <v>96</v>
      </c>
      <c r="AT345" s="191" t="s">
        <v>199</v>
      </c>
      <c r="AU345" s="191" t="s">
        <v>81</v>
      </c>
      <c r="AY345" s="18" t="s">
        <v>197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8" t="s">
        <v>8</v>
      </c>
      <c r="BK345" s="192">
        <f>ROUND(I345*H345,0)</f>
        <v>0</v>
      </c>
      <c r="BL345" s="18" t="s">
        <v>96</v>
      </c>
      <c r="BM345" s="191" t="s">
        <v>485</v>
      </c>
    </row>
    <row r="346" s="13" customFormat="1">
      <c r="A346" s="13"/>
      <c r="B346" s="193"/>
      <c r="C346" s="13"/>
      <c r="D346" s="194" t="s">
        <v>205</v>
      </c>
      <c r="E346" s="195" t="s">
        <v>1</v>
      </c>
      <c r="F346" s="196" t="s">
        <v>102</v>
      </c>
      <c r="G346" s="13"/>
      <c r="H346" s="197">
        <v>244.31</v>
      </c>
      <c r="I346" s="198"/>
      <c r="J346" s="13"/>
      <c r="K346" s="13"/>
      <c r="L346" s="193"/>
      <c r="M346" s="199"/>
      <c r="N346" s="200"/>
      <c r="O346" s="200"/>
      <c r="P346" s="200"/>
      <c r="Q346" s="200"/>
      <c r="R346" s="200"/>
      <c r="S346" s="200"/>
      <c r="T346" s="20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5" t="s">
        <v>205</v>
      </c>
      <c r="AU346" s="195" t="s">
        <v>81</v>
      </c>
      <c r="AV346" s="13" t="s">
        <v>81</v>
      </c>
      <c r="AW346" s="13" t="s">
        <v>33</v>
      </c>
      <c r="AX346" s="13" t="s">
        <v>8</v>
      </c>
      <c r="AY346" s="195" t="s">
        <v>197</v>
      </c>
    </row>
    <row r="347" s="2" customFormat="1" ht="24.15" customHeight="1">
      <c r="A347" s="37"/>
      <c r="B347" s="179"/>
      <c r="C347" s="180" t="s">
        <v>486</v>
      </c>
      <c r="D347" s="180" t="s">
        <v>199</v>
      </c>
      <c r="E347" s="181" t="s">
        <v>487</v>
      </c>
      <c r="F347" s="182" t="s">
        <v>488</v>
      </c>
      <c r="G347" s="183" t="s">
        <v>247</v>
      </c>
      <c r="H347" s="184">
        <v>3.75</v>
      </c>
      <c r="I347" s="185"/>
      <c r="J347" s="186">
        <f>ROUND(I347*H347,0)</f>
        <v>0</v>
      </c>
      <c r="K347" s="182" t="s">
        <v>203</v>
      </c>
      <c r="L347" s="38"/>
      <c r="M347" s="187" t="s">
        <v>1</v>
      </c>
      <c r="N347" s="188" t="s">
        <v>42</v>
      </c>
      <c r="O347" s="76"/>
      <c r="P347" s="189">
        <f>O347*H347</f>
        <v>0</v>
      </c>
      <c r="Q347" s="189">
        <v>0</v>
      </c>
      <c r="R347" s="189">
        <f>Q347*H347</f>
        <v>0</v>
      </c>
      <c r="S347" s="189">
        <v>0.068000000000000005</v>
      </c>
      <c r="T347" s="190">
        <f>S347*H347</f>
        <v>0.255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1" t="s">
        <v>96</v>
      </c>
      <c r="AT347" s="191" t="s">
        <v>199</v>
      </c>
      <c r="AU347" s="191" t="s">
        <v>81</v>
      </c>
      <c r="AY347" s="18" t="s">
        <v>197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8" t="s">
        <v>8</v>
      </c>
      <c r="BK347" s="192">
        <f>ROUND(I347*H347,0)</f>
        <v>0</v>
      </c>
      <c r="BL347" s="18" t="s">
        <v>96</v>
      </c>
      <c r="BM347" s="191" t="s">
        <v>489</v>
      </c>
    </row>
    <row r="348" s="13" customFormat="1">
      <c r="A348" s="13"/>
      <c r="B348" s="193"/>
      <c r="C348" s="13"/>
      <c r="D348" s="194" t="s">
        <v>205</v>
      </c>
      <c r="E348" s="195" t="s">
        <v>1</v>
      </c>
      <c r="F348" s="196" t="s">
        <v>490</v>
      </c>
      <c r="G348" s="13"/>
      <c r="H348" s="197">
        <v>1.5</v>
      </c>
      <c r="I348" s="198"/>
      <c r="J348" s="13"/>
      <c r="K348" s="13"/>
      <c r="L348" s="193"/>
      <c r="M348" s="199"/>
      <c r="N348" s="200"/>
      <c r="O348" s="200"/>
      <c r="P348" s="200"/>
      <c r="Q348" s="200"/>
      <c r="R348" s="200"/>
      <c r="S348" s="200"/>
      <c r="T348" s="20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5" t="s">
        <v>205</v>
      </c>
      <c r="AU348" s="195" t="s">
        <v>81</v>
      </c>
      <c r="AV348" s="13" t="s">
        <v>81</v>
      </c>
      <c r="AW348" s="13" t="s">
        <v>33</v>
      </c>
      <c r="AX348" s="13" t="s">
        <v>77</v>
      </c>
      <c r="AY348" s="195" t="s">
        <v>197</v>
      </c>
    </row>
    <row r="349" s="13" customFormat="1">
      <c r="A349" s="13"/>
      <c r="B349" s="193"/>
      <c r="C349" s="13"/>
      <c r="D349" s="194" t="s">
        <v>205</v>
      </c>
      <c r="E349" s="195" t="s">
        <v>1</v>
      </c>
      <c r="F349" s="196" t="s">
        <v>491</v>
      </c>
      <c r="G349" s="13"/>
      <c r="H349" s="197">
        <v>2.25</v>
      </c>
      <c r="I349" s="198"/>
      <c r="J349" s="13"/>
      <c r="K349" s="13"/>
      <c r="L349" s="193"/>
      <c r="M349" s="199"/>
      <c r="N349" s="200"/>
      <c r="O349" s="200"/>
      <c r="P349" s="200"/>
      <c r="Q349" s="200"/>
      <c r="R349" s="200"/>
      <c r="S349" s="200"/>
      <c r="T349" s="20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5" t="s">
        <v>205</v>
      </c>
      <c r="AU349" s="195" t="s">
        <v>81</v>
      </c>
      <c r="AV349" s="13" t="s">
        <v>81</v>
      </c>
      <c r="AW349" s="13" t="s">
        <v>33</v>
      </c>
      <c r="AX349" s="13" t="s">
        <v>77</v>
      </c>
      <c r="AY349" s="195" t="s">
        <v>197</v>
      </c>
    </row>
    <row r="350" s="14" customFormat="1">
      <c r="A350" s="14"/>
      <c r="B350" s="202"/>
      <c r="C350" s="14"/>
      <c r="D350" s="194" t="s">
        <v>205</v>
      </c>
      <c r="E350" s="203" t="s">
        <v>1</v>
      </c>
      <c r="F350" s="204" t="s">
        <v>492</v>
      </c>
      <c r="G350" s="14"/>
      <c r="H350" s="205">
        <v>3.75</v>
      </c>
      <c r="I350" s="206"/>
      <c r="J350" s="14"/>
      <c r="K350" s="14"/>
      <c r="L350" s="202"/>
      <c r="M350" s="207"/>
      <c r="N350" s="208"/>
      <c r="O350" s="208"/>
      <c r="P350" s="208"/>
      <c r="Q350" s="208"/>
      <c r="R350" s="208"/>
      <c r="S350" s="208"/>
      <c r="T350" s="20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3" t="s">
        <v>205</v>
      </c>
      <c r="AU350" s="203" t="s">
        <v>81</v>
      </c>
      <c r="AV350" s="14" t="s">
        <v>208</v>
      </c>
      <c r="AW350" s="14" t="s">
        <v>33</v>
      </c>
      <c r="AX350" s="14" t="s">
        <v>77</v>
      </c>
      <c r="AY350" s="203" t="s">
        <v>197</v>
      </c>
    </row>
    <row r="351" s="13" customFormat="1">
      <c r="A351" s="13"/>
      <c r="B351" s="193"/>
      <c r="C351" s="13"/>
      <c r="D351" s="194" t="s">
        <v>205</v>
      </c>
      <c r="E351" s="195" t="s">
        <v>1</v>
      </c>
      <c r="F351" s="196" t="s">
        <v>77</v>
      </c>
      <c r="G351" s="13"/>
      <c r="H351" s="197">
        <v>0</v>
      </c>
      <c r="I351" s="198"/>
      <c r="J351" s="13"/>
      <c r="K351" s="13"/>
      <c r="L351" s="193"/>
      <c r="M351" s="199"/>
      <c r="N351" s="200"/>
      <c r="O351" s="200"/>
      <c r="P351" s="200"/>
      <c r="Q351" s="200"/>
      <c r="R351" s="200"/>
      <c r="S351" s="200"/>
      <c r="T351" s="20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5" t="s">
        <v>205</v>
      </c>
      <c r="AU351" s="195" t="s">
        <v>81</v>
      </c>
      <c r="AV351" s="13" t="s">
        <v>81</v>
      </c>
      <c r="AW351" s="13" t="s">
        <v>33</v>
      </c>
      <c r="AX351" s="13" t="s">
        <v>77</v>
      </c>
      <c r="AY351" s="195" t="s">
        <v>197</v>
      </c>
    </row>
    <row r="352" s="14" customFormat="1">
      <c r="A352" s="14"/>
      <c r="B352" s="202"/>
      <c r="C352" s="14"/>
      <c r="D352" s="194" t="s">
        <v>205</v>
      </c>
      <c r="E352" s="203" t="s">
        <v>1</v>
      </c>
      <c r="F352" s="204" t="s">
        <v>493</v>
      </c>
      <c r="G352" s="14"/>
      <c r="H352" s="205">
        <v>0</v>
      </c>
      <c r="I352" s="206"/>
      <c r="J352" s="14"/>
      <c r="K352" s="14"/>
      <c r="L352" s="202"/>
      <c r="M352" s="207"/>
      <c r="N352" s="208"/>
      <c r="O352" s="208"/>
      <c r="P352" s="208"/>
      <c r="Q352" s="208"/>
      <c r="R352" s="208"/>
      <c r="S352" s="208"/>
      <c r="T352" s="20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3" t="s">
        <v>205</v>
      </c>
      <c r="AU352" s="203" t="s">
        <v>81</v>
      </c>
      <c r="AV352" s="14" t="s">
        <v>208</v>
      </c>
      <c r="AW352" s="14" t="s">
        <v>33</v>
      </c>
      <c r="AX352" s="14" t="s">
        <v>77</v>
      </c>
      <c r="AY352" s="203" t="s">
        <v>197</v>
      </c>
    </row>
    <row r="353" s="15" customFormat="1">
      <c r="A353" s="15"/>
      <c r="B353" s="210"/>
      <c r="C353" s="15"/>
      <c r="D353" s="194" t="s">
        <v>205</v>
      </c>
      <c r="E353" s="211" t="s">
        <v>1</v>
      </c>
      <c r="F353" s="212" t="s">
        <v>283</v>
      </c>
      <c r="G353" s="15"/>
      <c r="H353" s="213">
        <v>3.75</v>
      </c>
      <c r="I353" s="214"/>
      <c r="J353" s="15"/>
      <c r="K353" s="15"/>
      <c r="L353" s="210"/>
      <c r="M353" s="215"/>
      <c r="N353" s="216"/>
      <c r="O353" s="216"/>
      <c r="P353" s="216"/>
      <c r="Q353" s="216"/>
      <c r="R353" s="216"/>
      <c r="S353" s="216"/>
      <c r="T353" s="21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11" t="s">
        <v>205</v>
      </c>
      <c r="AU353" s="211" t="s">
        <v>81</v>
      </c>
      <c r="AV353" s="15" t="s">
        <v>96</v>
      </c>
      <c r="AW353" s="15" t="s">
        <v>33</v>
      </c>
      <c r="AX353" s="15" t="s">
        <v>8</v>
      </c>
      <c r="AY353" s="211" t="s">
        <v>197</v>
      </c>
    </row>
    <row r="354" s="12" customFormat="1" ht="22.8" customHeight="1">
      <c r="A354" s="12"/>
      <c r="B354" s="166"/>
      <c r="C354" s="12"/>
      <c r="D354" s="167" t="s">
        <v>76</v>
      </c>
      <c r="E354" s="177" t="s">
        <v>494</v>
      </c>
      <c r="F354" s="177" t="s">
        <v>495</v>
      </c>
      <c r="G354" s="12"/>
      <c r="H354" s="12"/>
      <c r="I354" s="169"/>
      <c r="J354" s="178">
        <f>BK354</f>
        <v>0</v>
      </c>
      <c r="K354" s="12"/>
      <c r="L354" s="166"/>
      <c r="M354" s="171"/>
      <c r="N354" s="172"/>
      <c r="O354" s="172"/>
      <c r="P354" s="173">
        <f>SUM(P355:P360)</f>
        <v>0</v>
      </c>
      <c r="Q354" s="172"/>
      <c r="R354" s="173">
        <f>SUM(R355:R360)</f>
        <v>0</v>
      </c>
      <c r="S354" s="172"/>
      <c r="T354" s="174">
        <f>SUM(T355:T360)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67" t="s">
        <v>8</v>
      </c>
      <c r="AT354" s="175" t="s">
        <v>76</v>
      </c>
      <c r="AU354" s="175" t="s">
        <v>8</v>
      </c>
      <c r="AY354" s="167" t="s">
        <v>197</v>
      </c>
      <c r="BK354" s="176">
        <f>SUM(BK355:BK360)</f>
        <v>0</v>
      </c>
    </row>
    <row r="355" s="2" customFormat="1" ht="33" customHeight="1">
      <c r="A355" s="37"/>
      <c r="B355" s="179"/>
      <c r="C355" s="180" t="s">
        <v>496</v>
      </c>
      <c r="D355" s="180" t="s">
        <v>199</v>
      </c>
      <c r="E355" s="181" t="s">
        <v>497</v>
      </c>
      <c r="F355" s="182" t="s">
        <v>498</v>
      </c>
      <c r="G355" s="183" t="s">
        <v>225</v>
      </c>
      <c r="H355" s="184">
        <v>274.55799999999999</v>
      </c>
      <c r="I355" s="185"/>
      <c r="J355" s="186">
        <f>ROUND(I355*H355,0)</f>
        <v>0</v>
      </c>
      <c r="K355" s="182" t="s">
        <v>203</v>
      </c>
      <c r="L355" s="38"/>
      <c r="M355" s="187" t="s">
        <v>1</v>
      </c>
      <c r="N355" s="188" t="s">
        <v>42</v>
      </c>
      <c r="O355" s="76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1" t="s">
        <v>96</v>
      </c>
      <c r="AT355" s="191" t="s">
        <v>199</v>
      </c>
      <c r="AU355" s="191" t="s">
        <v>81</v>
      </c>
      <c r="AY355" s="18" t="s">
        <v>197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8" t="s">
        <v>8</v>
      </c>
      <c r="BK355" s="192">
        <f>ROUND(I355*H355,0)</f>
        <v>0</v>
      </c>
      <c r="BL355" s="18" t="s">
        <v>96</v>
      </c>
      <c r="BM355" s="191" t="s">
        <v>499</v>
      </c>
    </row>
    <row r="356" s="2" customFormat="1" ht="24.15" customHeight="1">
      <c r="A356" s="37"/>
      <c r="B356" s="179"/>
      <c r="C356" s="180" t="s">
        <v>500</v>
      </c>
      <c r="D356" s="180" t="s">
        <v>199</v>
      </c>
      <c r="E356" s="181" t="s">
        <v>501</v>
      </c>
      <c r="F356" s="182" t="s">
        <v>502</v>
      </c>
      <c r="G356" s="183" t="s">
        <v>225</v>
      </c>
      <c r="H356" s="184">
        <v>274.55799999999999</v>
      </c>
      <c r="I356" s="185"/>
      <c r="J356" s="186">
        <f>ROUND(I356*H356,0)</f>
        <v>0</v>
      </c>
      <c r="K356" s="182" t="s">
        <v>203</v>
      </c>
      <c r="L356" s="38"/>
      <c r="M356" s="187" t="s">
        <v>1</v>
      </c>
      <c r="N356" s="188" t="s">
        <v>42</v>
      </c>
      <c r="O356" s="76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1" t="s">
        <v>96</v>
      </c>
      <c r="AT356" s="191" t="s">
        <v>199</v>
      </c>
      <c r="AU356" s="191" t="s">
        <v>81</v>
      </c>
      <c r="AY356" s="18" t="s">
        <v>197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8" t="s">
        <v>8</v>
      </c>
      <c r="BK356" s="192">
        <f>ROUND(I356*H356,0)</f>
        <v>0</v>
      </c>
      <c r="BL356" s="18" t="s">
        <v>96</v>
      </c>
      <c r="BM356" s="191" t="s">
        <v>503</v>
      </c>
    </row>
    <row r="357" s="2" customFormat="1" ht="24.15" customHeight="1">
      <c r="A357" s="37"/>
      <c r="B357" s="179"/>
      <c r="C357" s="180" t="s">
        <v>504</v>
      </c>
      <c r="D357" s="180" t="s">
        <v>199</v>
      </c>
      <c r="E357" s="181" t="s">
        <v>505</v>
      </c>
      <c r="F357" s="182" t="s">
        <v>506</v>
      </c>
      <c r="G357" s="183" t="s">
        <v>225</v>
      </c>
      <c r="H357" s="184">
        <v>2471.0219999999999</v>
      </c>
      <c r="I357" s="185"/>
      <c r="J357" s="186">
        <f>ROUND(I357*H357,0)</f>
        <v>0</v>
      </c>
      <c r="K357" s="182" t="s">
        <v>203</v>
      </c>
      <c r="L357" s="38"/>
      <c r="M357" s="187" t="s">
        <v>1</v>
      </c>
      <c r="N357" s="188" t="s">
        <v>42</v>
      </c>
      <c r="O357" s="76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1" t="s">
        <v>96</v>
      </c>
      <c r="AT357" s="191" t="s">
        <v>199</v>
      </c>
      <c r="AU357" s="191" t="s">
        <v>81</v>
      </c>
      <c r="AY357" s="18" t="s">
        <v>197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8" t="s">
        <v>8</v>
      </c>
      <c r="BK357" s="192">
        <f>ROUND(I357*H357,0)</f>
        <v>0</v>
      </c>
      <c r="BL357" s="18" t="s">
        <v>96</v>
      </c>
      <c r="BM357" s="191" t="s">
        <v>507</v>
      </c>
    </row>
    <row r="358" s="13" customFormat="1">
      <c r="A358" s="13"/>
      <c r="B358" s="193"/>
      <c r="C358" s="13"/>
      <c r="D358" s="194" t="s">
        <v>205</v>
      </c>
      <c r="E358" s="13"/>
      <c r="F358" s="196" t="s">
        <v>508</v>
      </c>
      <c r="G358" s="13"/>
      <c r="H358" s="197">
        <v>2471.0219999999999</v>
      </c>
      <c r="I358" s="198"/>
      <c r="J358" s="13"/>
      <c r="K358" s="13"/>
      <c r="L358" s="193"/>
      <c r="M358" s="199"/>
      <c r="N358" s="200"/>
      <c r="O358" s="200"/>
      <c r="P358" s="200"/>
      <c r="Q358" s="200"/>
      <c r="R358" s="200"/>
      <c r="S358" s="200"/>
      <c r="T358" s="20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5" t="s">
        <v>205</v>
      </c>
      <c r="AU358" s="195" t="s">
        <v>81</v>
      </c>
      <c r="AV358" s="13" t="s">
        <v>81</v>
      </c>
      <c r="AW358" s="13" t="s">
        <v>3</v>
      </c>
      <c r="AX358" s="13" t="s">
        <v>8</v>
      </c>
      <c r="AY358" s="195" t="s">
        <v>197</v>
      </c>
    </row>
    <row r="359" s="2" customFormat="1" ht="33" customHeight="1">
      <c r="A359" s="37"/>
      <c r="B359" s="179"/>
      <c r="C359" s="180" t="s">
        <v>509</v>
      </c>
      <c r="D359" s="180" t="s">
        <v>199</v>
      </c>
      <c r="E359" s="181" t="s">
        <v>510</v>
      </c>
      <c r="F359" s="182" t="s">
        <v>511</v>
      </c>
      <c r="G359" s="183" t="s">
        <v>225</v>
      </c>
      <c r="H359" s="184">
        <v>3.5680000000000001</v>
      </c>
      <c r="I359" s="185"/>
      <c r="J359" s="186">
        <f>ROUND(I359*H359,0)</f>
        <v>0</v>
      </c>
      <c r="K359" s="182" t="s">
        <v>203</v>
      </c>
      <c r="L359" s="38"/>
      <c r="M359" s="187" t="s">
        <v>1</v>
      </c>
      <c r="N359" s="188" t="s">
        <v>42</v>
      </c>
      <c r="O359" s="76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1" t="s">
        <v>96</v>
      </c>
      <c r="AT359" s="191" t="s">
        <v>199</v>
      </c>
      <c r="AU359" s="191" t="s">
        <v>81</v>
      </c>
      <c r="AY359" s="18" t="s">
        <v>197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8" t="s">
        <v>8</v>
      </c>
      <c r="BK359" s="192">
        <f>ROUND(I359*H359,0)</f>
        <v>0</v>
      </c>
      <c r="BL359" s="18" t="s">
        <v>96</v>
      </c>
      <c r="BM359" s="191" t="s">
        <v>512</v>
      </c>
    </row>
    <row r="360" s="2" customFormat="1" ht="44.25" customHeight="1">
      <c r="A360" s="37"/>
      <c r="B360" s="179"/>
      <c r="C360" s="180" t="s">
        <v>513</v>
      </c>
      <c r="D360" s="180" t="s">
        <v>199</v>
      </c>
      <c r="E360" s="181" t="s">
        <v>514</v>
      </c>
      <c r="F360" s="182" t="s">
        <v>515</v>
      </c>
      <c r="G360" s="183" t="s">
        <v>225</v>
      </c>
      <c r="H360" s="184">
        <v>270.98899999999998</v>
      </c>
      <c r="I360" s="185"/>
      <c r="J360" s="186">
        <f>ROUND(I360*H360,0)</f>
        <v>0</v>
      </c>
      <c r="K360" s="182" t="s">
        <v>203</v>
      </c>
      <c r="L360" s="38"/>
      <c r="M360" s="187" t="s">
        <v>1</v>
      </c>
      <c r="N360" s="188" t="s">
        <v>42</v>
      </c>
      <c r="O360" s="76"/>
      <c r="P360" s="189">
        <f>O360*H360</f>
        <v>0</v>
      </c>
      <c r="Q360" s="189">
        <v>0</v>
      </c>
      <c r="R360" s="189">
        <f>Q360*H360</f>
        <v>0</v>
      </c>
      <c r="S360" s="189">
        <v>0</v>
      </c>
      <c r="T360" s="190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1" t="s">
        <v>96</v>
      </c>
      <c r="AT360" s="191" t="s">
        <v>199</v>
      </c>
      <c r="AU360" s="191" t="s">
        <v>81</v>
      </c>
      <c r="AY360" s="18" t="s">
        <v>197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8" t="s">
        <v>8</v>
      </c>
      <c r="BK360" s="192">
        <f>ROUND(I360*H360,0)</f>
        <v>0</v>
      </c>
      <c r="BL360" s="18" t="s">
        <v>96</v>
      </c>
      <c r="BM360" s="191" t="s">
        <v>516</v>
      </c>
    </row>
    <row r="361" s="12" customFormat="1" ht="22.8" customHeight="1">
      <c r="A361" s="12"/>
      <c r="B361" s="166"/>
      <c r="C361" s="12"/>
      <c r="D361" s="167" t="s">
        <v>76</v>
      </c>
      <c r="E361" s="177" t="s">
        <v>517</v>
      </c>
      <c r="F361" s="177" t="s">
        <v>518</v>
      </c>
      <c r="G361" s="12"/>
      <c r="H361" s="12"/>
      <c r="I361" s="169"/>
      <c r="J361" s="178">
        <f>BK361</f>
        <v>0</v>
      </c>
      <c r="K361" s="12"/>
      <c r="L361" s="166"/>
      <c r="M361" s="171"/>
      <c r="N361" s="172"/>
      <c r="O361" s="172"/>
      <c r="P361" s="173">
        <f>P362</f>
        <v>0</v>
      </c>
      <c r="Q361" s="172"/>
      <c r="R361" s="173">
        <f>R362</f>
        <v>0</v>
      </c>
      <c r="S361" s="172"/>
      <c r="T361" s="174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67" t="s">
        <v>8</v>
      </c>
      <c r="AT361" s="175" t="s">
        <v>76</v>
      </c>
      <c r="AU361" s="175" t="s">
        <v>8</v>
      </c>
      <c r="AY361" s="167" t="s">
        <v>197</v>
      </c>
      <c r="BK361" s="176">
        <f>BK362</f>
        <v>0</v>
      </c>
    </row>
    <row r="362" s="2" customFormat="1" ht="24.15" customHeight="1">
      <c r="A362" s="37"/>
      <c r="B362" s="179"/>
      <c r="C362" s="180" t="s">
        <v>519</v>
      </c>
      <c r="D362" s="180" t="s">
        <v>199</v>
      </c>
      <c r="E362" s="181" t="s">
        <v>520</v>
      </c>
      <c r="F362" s="182" t="s">
        <v>521</v>
      </c>
      <c r="G362" s="183" t="s">
        <v>225</v>
      </c>
      <c r="H362" s="184">
        <v>232.316</v>
      </c>
      <c r="I362" s="185"/>
      <c r="J362" s="186">
        <f>ROUND(I362*H362,0)</f>
        <v>0</v>
      </c>
      <c r="K362" s="182" t="s">
        <v>203</v>
      </c>
      <c r="L362" s="38"/>
      <c r="M362" s="187" t="s">
        <v>1</v>
      </c>
      <c r="N362" s="188" t="s">
        <v>42</v>
      </c>
      <c r="O362" s="76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1" t="s">
        <v>96</v>
      </c>
      <c r="AT362" s="191" t="s">
        <v>199</v>
      </c>
      <c r="AU362" s="191" t="s">
        <v>81</v>
      </c>
      <c r="AY362" s="18" t="s">
        <v>197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8" t="s">
        <v>8</v>
      </c>
      <c r="BK362" s="192">
        <f>ROUND(I362*H362,0)</f>
        <v>0</v>
      </c>
      <c r="BL362" s="18" t="s">
        <v>96</v>
      </c>
      <c r="BM362" s="191" t="s">
        <v>522</v>
      </c>
    </row>
    <row r="363" s="12" customFormat="1" ht="25.92" customHeight="1">
      <c r="A363" s="12"/>
      <c r="B363" s="166"/>
      <c r="C363" s="12"/>
      <c r="D363" s="167" t="s">
        <v>76</v>
      </c>
      <c r="E363" s="168" t="s">
        <v>523</v>
      </c>
      <c r="F363" s="168" t="s">
        <v>524</v>
      </c>
      <c r="G363" s="12"/>
      <c r="H363" s="12"/>
      <c r="I363" s="169"/>
      <c r="J363" s="170">
        <f>BK363</f>
        <v>0</v>
      </c>
      <c r="K363" s="12"/>
      <c r="L363" s="166"/>
      <c r="M363" s="171"/>
      <c r="N363" s="172"/>
      <c r="O363" s="172"/>
      <c r="P363" s="173">
        <f>P364+P398+P408+P420+P456+P508+P520+P532+P555+P571+P576</f>
        <v>0</v>
      </c>
      <c r="Q363" s="172"/>
      <c r="R363" s="173">
        <f>R364+R398+R408+R420+R456+R508+R520+R532+R555+R571+R576</f>
        <v>16.25738158335</v>
      </c>
      <c r="S363" s="172"/>
      <c r="T363" s="174">
        <f>T364+T398+T408+T420+T456+T508+T520+T532+T555+T571+T576</f>
        <v>3.5682795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67" t="s">
        <v>81</v>
      </c>
      <c r="AT363" s="175" t="s">
        <v>76</v>
      </c>
      <c r="AU363" s="175" t="s">
        <v>77</v>
      </c>
      <c r="AY363" s="167" t="s">
        <v>197</v>
      </c>
      <c r="BK363" s="176">
        <f>BK364+BK398+BK408+BK420+BK456+BK508+BK520+BK532+BK555+BK571+BK576</f>
        <v>0</v>
      </c>
    </row>
    <row r="364" s="12" customFormat="1" ht="22.8" customHeight="1">
      <c r="A364" s="12"/>
      <c r="B364" s="166"/>
      <c r="C364" s="12"/>
      <c r="D364" s="167" t="s">
        <v>76</v>
      </c>
      <c r="E364" s="177" t="s">
        <v>525</v>
      </c>
      <c r="F364" s="177" t="s">
        <v>526</v>
      </c>
      <c r="G364" s="12"/>
      <c r="H364" s="12"/>
      <c r="I364" s="169"/>
      <c r="J364" s="178">
        <f>BK364</f>
        <v>0</v>
      </c>
      <c r="K364" s="12"/>
      <c r="L364" s="166"/>
      <c r="M364" s="171"/>
      <c r="N364" s="172"/>
      <c r="O364" s="172"/>
      <c r="P364" s="173">
        <f>SUM(P365:P397)</f>
        <v>0</v>
      </c>
      <c r="Q364" s="172"/>
      <c r="R364" s="173">
        <f>SUM(R365:R397)</f>
        <v>5.8675920920000006</v>
      </c>
      <c r="S364" s="172"/>
      <c r="T364" s="174">
        <f>SUM(T365:T397)</f>
        <v>1.7526320000000002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67" t="s">
        <v>81</v>
      </c>
      <c r="AT364" s="175" t="s">
        <v>76</v>
      </c>
      <c r="AU364" s="175" t="s">
        <v>8</v>
      </c>
      <c r="AY364" s="167" t="s">
        <v>197</v>
      </c>
      <c r="BK364" s="176">
        <f>SUM(BK365:BK397)</f>
        <v>0</v>
      </c>
    </row>
    <row r="365" s="2" customFormat="1" ht="24.15" customHeight="1">
      <c r="A365" s="37"/>
      <c r="B365" s="179"/>
      <c r="C365" s="180" t="s">
        <v>527</v>
      </c>
      <c r="D365" s="180" t="s">
        <v>199</v>
      </c>
      <c r="E365" s="181" t="s">
        <v>528</v>
      </c>
      <c r="F365" s="182" t="s">
        <v>529</v>
      </c>
      <c r="G365" s="183" t="s">
        <v>247</v>
      </c>
      <c r="H365" s="184">
        <v>438.15800000000002</v>
      </c>
      <c r="I365" s="185"/>
      <c r="J365" s="186">
        <f>ROUND(I365*H365,0)</f>
        <v>0</v>
      </c>
      <c r="K365" s="182" t="s">
        <v>203</v>
      </c>
      <c r="L365" s="38"/>
      <c r="M365" s="187" t="s">
        <v>1</v>
      </c>
      <c r="N365" s="188" t="s">
        <v>42</v>
      </c>
      <c r="O365" s="76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1" t="s">
        <v>284</v>
      </c>
      <c r="AT365" s="191" t="s">
        <v>199</v>
      </c>
      <c r="AU365" s="191" t="s">
        <v>81</v>
      </c>
      <c r="AY365" s="18" t="s">
        <v>197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8" t="s">
        <v>8</v>
      </c>
      <c r="BK365" s="192">
        <f>ROUND(I365*H365,0)</f>
        <v>0</v>
      </c>
      <c r="BL365" s="18" t="s">
        <v>284</v>
      </c>
      <c r="BM365" s="191" t="s">
        <v>530</v>
      </c>
    </row>
    <row r="366" s="13" customFormat="1">
      <c r="A366" s="13"/>
      <c r="B366" s="193"/>
      <c r="C366" s="13"/>
      <c r="D366" s="194" t="s">
        <v>205</v>
      </c>
      <c r="E366" s="195" t="s">
        <v>1</v>
      </c>
      <c r="F366" s="196" t="s">
        <v>115</v>
      </c>
      <c r="G366" s="13"/>
      <c r="H366" s="197">
        <v>6.758</v>
      </c>
      <c r="I366" s="198"/>
      <c r="J366" s="13"/>
      <c r="K366" s="13"/>
      <c r="L366" s="193"/>
      <c r="M366" s="199"/>
      <c r="N366" s="200"/>
      <c r="O366" s="200"/>
      <c r="P366" s="200"/>
      <c r="Q366" s="200"/>
      <c r="R366" s="200"/>
      <c r="S366" s="200"/>
      <c r="T366" s="20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5" t="s">
        <v>205</v>
      </c>
      <c r="AU366" s="195" t="s">
        <v>81</v>
      </c>
      <c r="AV366" s="13" t="s">
        <v>81</v>
      </c>
      <c r="AW366" s="13" t="s">
        <v>33</v>
      </c>
      <c r="AX366" s="13" t="s">
        <v>77</v>
      </c>
      <c r="AY366" s="195" t="s">
        <v>197</v>
      </c>
    </row>
    <row r="367" s="13" customFormat="1">
      <c r="A367" s="13"/>
      <c r="B367" s="193"/>
      <c r="C367" s="13"/>
      <c r="D367" s="194" t="s">
        <v>205</v>
      </c>
      <c r="E367" s="195" t="s">
        <v>1</v>
      </c>
      <c r="F367" s="196" t="s">
        <v>135</v>
      </c>
      <c r="G367" s="13"/>
      <c r="H367" s="197">
        <v>431.39999999999998</v>
      </c>
      <c r="I367" s="198"/>
      <c r="J367" s="13"/>
      <c r="K367" s="13"/>
      <c r="L367" s="193"/>
      <c r="M367" s="199"/>
      <c r="N367" s="200"/>
      <c r="O367" s="200"/>
      <c r="P367" s="200"/>
      <c r="Q367" s="200"/>
      <c r="R367" s="200"/>
      <c r="S367" s="200"/>
      <c r="T367" s="20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5" t="s">
        <v>205</v>
      </c>
      <c r="AU367" s="195" t="s">
        <v>81</v>
      </c>
      <c r="AV367" s="13" t="s">
        <v>81</v>
      </c>
      <c r="AW367" s="13" t="s">
        <v>33</v>
      </c>
      <c r="AX367" s="13" t="s">
        <v>77</v>
      </c>
      <c r="AY367" s="195" t="s">
        <v>197</v>
      </c>
    </row>
    <row r="368" s="14" customFormat="1">
      <c r="A368" s="14"/>
      <c r="B368" s="202"/>
      <c r="C368" s="14"/>
      <c r="D368" s="194" t="s">
        <v>205</v>
      </c>
      <c r="E368" s="203" t="s">
        <v>1</v>
      </c>
      <c r="F368" s="204" t="s">
        <v>207</v>
      </c>
      <c r="G368" s="14"/>
      <c r="H368" s="205">
        <v>438.15800000000002</v>
      </c>
      <c r="I368" s="206"/>
      <c r="J368" s="14"/>
      <c r="K368" s="14"/>
      <c r="L368" s="202"/>
      <c r="M368" s="207"/>
      <c r="N368" s="208"/>
      <c r="O368" s="208"/>
      <c r="P368" s="208"/>
      <c r="Q368" s="208"/>
      <c r="R368" s="208"/>
      <c r="S368" s="208"/>
      <c r="T368" s="20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3" t="s">
        <v>205</v>
      </c>
      <c r="AU368" s="203" t="s">
        <v>81</v>
      </c>
      <c r="AV368" s="14" t="s">
        <v>208</v>
      </c>
      <c r="AW368" s="14" t="s">
        <v>33</v>
      </c>
      <c r="AX368" s="14" t="s">
        <v>8</v>
      </c>
      <c r="AY368" s="203" t="s">
        <v>197</v>
      </c>
    </row>
    <row r="369" s="2" customFormat="1" ht="24.15" customHeight="1">
      <c r="A369" s="37"/>
      <c r="B369" s="179"/>
      <c r="C369" s="180" t="s">
        <v>531</v>
      </c>
      <c r="D369" s="180" t="s">
        <v>199</v>
      </c>
      <c r="E369" s="181" t="s">
        <v>532</v>
      </c>
      <c r="F369" s="182" t="s">
        <v>533</v>
      </c>
      <c r="G369" s="183" t="s">
        <v>247</v>
      </c>
      <c r="H369" s="184">
        <v>11.33</v>
      </c>
      <c r="I369" s="185"/>
      <c r="J369" s="186">
        <f>ROUND(I369*H369,0)</f>
        <v>0</v>
      </c>
      <c r="K369" s="182" t="s">
        <v>203</v>
      </c>
      <c r="L369" s="38"/>
      <c r="M369" s="187" t="s">
        <v>1</v>
      </c>
      <c r="N369" s="188" t="s">
        <v>42</v>
      </c>
      <c r="O369" s="76"/>
      <c r="P369" s="189">
        <f>O369*H369</f>
        <v>0</v>
      </c>
      <c r="Q369" s="189">
        <v>0</v>
      </c>
      <c r="R369" s="189">
        <f>Q369*H369</f>
        <v>0</v>
      </c>
      <c r="S369" s="189">
        <v>0</v>
      </c>
      <c r="T369" s="190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1" t="s">
        <v>284</v>
      </c>
      <c r="AT369" s="191" t="s">
        <v>199</v>
      </c>
      <c r="AU369" s="191" t="s">
        <v>81</v>
      </c>
      <c r="AY369" s="18" t="s">
        <v>197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8" t="s">
        <v>8</v>
      </c>
      <c r="BK369" s="192">
        <f>ROUND(I369*H369,0)</f>
        <v>0</v>
      </c>
      <c r="BL369" s="18" t="s">
        <v>284</v>
      </c>
      <c r="BM369" s="191" t="s">
        <v>534</v>
      </c>
    </row>
    <row r="370" s="13" customFormat="1">
      <c r="A370" s="13"/>
      <c r="B370" s="193"/>
      <c r="C370" s="13"/>
      <c r="D370" s="194" t="s">
        <v>205</v>
      </c>
      <c r="E370" s="195" t="s">
        <v>1</v>
      </c>
      <c r="F370" s="196" t="s">
        <v>535</v>
      </c>
      <c r="G370" s="13"/>
      <c r="H370" s="197">
        <v>11.33</v>
      </c>
      <c r="I370" s="198"/>
      <c r="J370" s="13"/>
      <c r="K370" s="13"/>
      <c r="L370" s="193"/>
      <c r="M370" s="199"/>
      <c r="N370" s="200"/>
      <c r="O370" s="200"/>
      <c r="P370" s="200"/>
      <c r="Q370" s="200"/>
      <c r="R370" s="200"/>
      <c r="S370" s="200"/>
      <c r="T370" s="20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5" t="s">
        <v>205</v>
      </c>
      <c r="AU370" s="195" t="s">
        <v>81</v>
      </c>
      <c r="AV370" s="13" t="s">
        <v>81</v>
      </c>
      <c r="AW370" s="13" t="s">
        <v>33</v>
      </c>
      <c r="AX370" s="13" t="s">
        <v>77</v>
      </c>
      <c r="AY370" s="195" t="s">
        <v>197</v>
      </c>
    </row>
    <row r="371" s="14" customFormat="1">
      <c r="A371" s="14"/>
      <c r="B371" s="202"/>
      <c r="C371" s="14"/>
      <c r="D371" s="194" t="s">
        <v>205</v>
      </c>
      <c r="E371" s="203" t="s">
        <v>144</v>
      </c>
      <c r="F371" s="204" t="s">
        <v>207</v>
      </c>
      <c r="G371" s="14"/>
      <c r="H371" s="205">
        <v>11.33</v>
      </c>
      <c r="I371" s="206"/>
      <c r="J371" s="14"/>
      <c r="K371" s="14"/>
      <c r="L371" s="202"/>
      <c r="M371" s="207"/>
      <c r="N371" s="208"/>
      <c r="O371" s="208"/>
      <c r="P371" s="208"/>
      <c r="Q371" s="208"/>
      <c r="R371" s="208"/>
      <c r="S371" s="208"/>
      <c r="T371" s="20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3" t="s">
        <v>205</v>
      </c>
      <c r="AU371" s="203" t="s">
        <v>81</v>
      </c>
      <c r="AV371" s="14" t="s">
        <v>208</v>
      </c>
      <c r="AW371" s="14" t="s">
        <v>33</v>
      </c>
      <c r="AX371" s="14" t="s">
        <v>8</v>
      </c>
      <c r="AY371" s="203" t="s">
        <v>197</v>
      </c>
    </row>
    <row r="372" s="2" customFormat="1" ht="16.5" customHeight="1">
      <c r="A372" s="37"/>
      <c r="B372" s="179"/>
      <c r="C372" s="218" t="s">
        <v>536</v>
      </c>
      <c r="D372" s="218" t="s">
        <v>370</v>
      </c>
      <c r="E372" s="219" t="s">
        <v>537</v>
      </c>
      <c r="F372" s="220" t="s">
        <v>538</v>
      </c>
      <c r="G372" s="221" t="s">
        <v>225</v>
      </c>
      <c r="H372" s="222">
        <v>0.14799999999999999</v>
      </c>
      <c r="I372" s="223"/>
      <c r="J372" s="224">
        <f>ROUND(I372*H372,0)</f>
        <v>0</v>
      </c>
      <c r="K372" s="220" t="s">
        <v>203</v>
      </c>
      <c r="L372" s="225"/>
      <c r="M372" s="226" t="s">
        <v>1</v>
      </c>
      <c r="N372" s="227" t="s">
        <v>42</v>
      </c>
      <c r="O372" s="76"/>
      <c r="P372" s="189">
        <f>O372*H372</f>
        <v>0</v>
      </c>
      <c r="Q372" s="189">
        <v>1</v>
      </c>
      <c r="R372" s="189">
        <f>Q372*H372</f>
        <v>0.14799999999999999</v>
      </c>
      <c r="S372" s="189">
        <v>0</v>
      </c>
      <c r="T372" s="190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1" t="s">
        <v>392</v>
      </c>
      <c r="AT372" s="191" t="s">
        <v>370</v>
      </c>
      <c r="AU372" s="191" t="s">
        <v>81</v>
      </c>
      <c r="AY372" s="18" t="s">
        <v>197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8" t="s">
        <v>8</v>
      </c>
      <c r="BK372" s="192">
        <f>ROUND(I372*H372,0)</f>
        <v>0</v>
      </c>
      <c r="BL372" s="18" t="s">
        <v>284</v>
      </c>
      <c r="BM372" s="191" t="s">
        <v>539</v>
      </c>
    </row>
    <row r="373" s="13" customFormat="1">
      <c r="A373" s="13"/>
      <c r="B373" s="193"/>
      <c r="C373" s="13"/>
      <c r="D373" s="194" t="s">
        <v>205</v>
      </c>
      <c r="E373" s="195" t="s">
        <v>1</v>
      </c>
      <c r="F373" s="196" t="s">
        <v>540</v>
      </c>
      <c r="G373" s="13"/>
      <c r="H373" s="197">
        <v>0.002</v>
      </c>
      <c r="I373" s="198"/>
      <c r="J373" s="13"/>
      <c r="K373" s="13"/>
      <c r="L373" s="193"/>
      <c r="M373" s="199"/>
      <c r="N373" s="200"/>
      <c r="O373" s="200"/>
      <c r="P373" s="200"/>
      <c r="Q373" s="200"/>
      <c r="R373" s="200"/>
      <c r="S373" s="200"/>
      <c r="T373" s="20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5" t="s">
        <v>205</v>
      </c>
      <c r="AU373" s="195" t="s">
        <v>81</v>
      </c>
      <c r="AV373" s="13" t="s">
        <v>81</v>
      </c>
      <c r="AW373" s="13" t="s">
        <v>33</v>
      </c>
      <c r="AX373" s="13" t="s">
        <v>77</v>
      </c>
      <c r="AY373" s="195" t="s">
        <v>197</v>
      </c>
    </row>
    <row r="374" s="13" customFormat="1">
      <c r="A374" s="13"/>
      <c r="B374" s="193"/>
      <c r="C374" s="13"/>
      <c r="D374" s="194" t="s">
        <v>205</v>
      </c>
      <c r="E374" s="195" t="s">
        <v>1</v>
      </c>
      <c r="F374" s="196" t="s">
        <v>541</v>
      </c>
      <c r="G374" s="13"/>
      <c r="H374" s="197">
        <v>0.14199999999999999</v>
      </c>
      <c r="I374" s="198"/>
      <c r="J374" s="13"/>
      <c r="K374" s="13"/>
      <c r="L374" s="193"/>
      <c r="M374" s="199"/>
      <c r="N374" s="200"/>
      <c r="O374" s="200"/>
      <c r="P374" s="200"/>
      <c r="Q374" s="200"/>
      <c r="R374" s="200"/>
      <c r="S374" s="200"/>
      <c r="T374" s="20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5" t="s">
        <v>205</v>
      </c>
      <c r="AU374" s="195" t="s">
        <v>81</v>
      </c>
      <c r="AV374" s="13" t="s">
        <v>81</v>
      </c>
      <c r="AW374" s="13" t="s">
        <v>33</v>
      </c>
      <c r="AX374" s="13" t="s">
        <v>77</v>
      </c>
      <c r="AY374" s="195" t="s">
        <v>197</v>
      </c>
    </row>
    <row r="375" s="13" customFormat="1">
      <c r="A375" s="13"/>
      <c r="B375" s="193"/>
      <c r="C375" s="13"/>
      <c r="D375" s="194" t="s">
        <v>205</v>
      </c>
      <c r="E375" s="195" t="s">
        <v>1</v>
      </c>
      <c r="F375" s="196" t="s">
        <v>542</v>
      </c>
      <c r="G375" s="13"/>
      <c r="H375" s="197">
        <v>0.0040000000000000001</v>
      </c>
      <c r="I375" s="198"/>
      <c r="J375" s="13"/>
      <c r="K375" s="13"/>
      <c r="L375" s="193"/>
      <c r="M375" s="199"/>
      <c r="N375" s="200"/>
      <c r="O375" s="200"/>
      <c r="P375" s="200"/>
      <c r="Q375" s="200"/>
      <c r="R375" s="200"/>
      <c r="S375" s="200"/>
      <c r="T375" s="20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5" t="s">
        <v>205</v>
      </c>
      <c r="AU375" s="195" t="s">
        <v>81</v>
      </c>
      <c r="AV375" s="13" t="s">
        <v>81</v>
      </c>
      <c r="AW375" s="13" t="s">
        <v>33</v>
      </c>
      <c r="AX375" s="13" t="s">
        <v>77</v>
      </c>
      <c r="AY375" s="195" t="s">
        <v>197</v>
      </c>
    </row>
    <row r="376" s="14" customFormat="1">
      <c r="A376" s="14"/>
      <c r="B376" s="202"/>
      <c r="C376" s="14"/>
      <c r="D376" s="194" t="s">
        <v>205</v>
      </c>
      <c r="E376" s="203" t="s">
        <v>1</v>
      </c>
      <c r="F376" s="204" t="s">
        <v>207</v>
      </c>
      <c r="G376" s="14"/>
      <c r="H376" s="205">
        <v>0.14799999999999999</v>
      </c>
      <c r="I376" s="206"/>
      <c r="J376" s="14"/>
      <c r="K376" s="14"/>
      <c r="L376" s="202"/>
      <c r="M376" s="207"/>
      <c r="N376" s="208"/>
      <c r="O376" s="208"/>
      <c r="P376" s="208"/>
      <c r="Q376" s="208"/>
      <c r="R376" s="208"/>
      <c r="S376" s="208"/>
      <c r="T376" s="20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3" t="s">
        <v>205</v>
      </c>
      <c r="AU376" s="203" t="s">
        <v>81</v>
      </c>
      <c r="AV376" s="14" t="s">
        <v>208</v>
      </c>
      <c r="AW376" s="14" t="s">
        <v>33</v>
      </c>
      <c r="AX376" s="14" t="s">
        <v>8</v>
      </c>
      <c r="AY376" s="203" t="s">
        <v>197</v>
      </c>
    </row>
    <row r="377" s="2" customFormat="1" ht="16.5" customHeight="1">
      <c r="A377" s="37"/>
      <c r="B377" s="179"/>
      <c r="C377" s="180" t="s">
        <v>543</v>
      </c>
      <c r="D377" s="180" t="s">
        <v>199</v>
      </c>
      <c r="E377" s="181" t="s">
        <v>544</v>
      </c>
      <c r="F377" s="182" t="s">
        <v>545</v>
      </c>
      <c r="G377" s="183" t="s">
        <v>247</v>
      </c>
      <c r="H377" s="184">
        <v>438.15800000000002</v>
      </c>
      <c r="I377" s="185"/>
      <c r="J377" s="186">
        <f>ROUND(I377*H377,0)</f>
        <v>0</v>
      </c>
      <c r="K377" s="182" t="s">
        <v>203</v>
      </c>
      <c r="L377" s="38"/>
      <c r="M377" s="187" t="s">
        <v>1</v>
      </c>
      <c r="N377" s="188" t="s">
        <v>42</v>
      </c>
      <c r="O377" s="76"/>
      <c r="P377" s="189">
        <f>O377*H377</f>
        <v>0</v>
      </c>
      <c r="Q377" s="189">
        <v>0</v>
      </c>
      <c r="R377" s="189">
        <f>Q377*H377</f>
        <v>0</v>
      </c>
      <c r="S377" s="189">
        <v>0.0040000000000000001</v>
      </c>
      <c r="T377" s="190">
        <f>S377*H377</f>
        <v>1.7526320000000002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1" t="s">
        <v>284</v>
      </c>
      <c r="AT377" s="191" t="s">
        <v>199</v>
      </c>
      <c r="AU377" s="191" t="s">
        <v>81</v>
      </c>
      <c r="AY377" s="18" t="s">
        <v>197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8" t="s">
        <v>8</v>
      </c>
      <c r="BK377" s="192">
        <f>ROUND(I377*H377,0)</f>
        <v>0</v>
      </c>
      <c r="BL377" s="18" t="s">
        <v>284</v>
      </c>
      <c r="BM377" s="191" t="s">
        <v>546</v>
      </c>
    </row>
    <row r="378" s="13" customFormat="1">
      <c r="A378" s="13"/>
      <c r="B378" s="193"/>
      <c r="C378" s="13"/>
      <c r="D378" s="194" t="s">
        <v>205</v>
      </c>
      <c r="E378" s="195" t="s">
        <v>1</v>
      </c>
      <c r="F378" s="196" t="s">
        <v>115</v>
      </c>
      <c r="G378" s="13"/>
      <c r="H378" s="197">
        <v>6.758</v>
      </c>
      <c r="I378" s="198"/>
      <c r="J378" s="13"/>
      <c r="K378" s="13"/>
      <c r="L378" s="193"/>
      <c r="M378" s="199"/>
      <c r="N378" s="200"/>
      <c r="O378" s="200"/>
      <c r="P378" s="200"/>
      <c r="Q378" s="200"/>
      <c r="R378" s="200"/>
      <c r="S378" s="200"/>
      <c r="T378" s="20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5" t="s">
        <v>205</v>
      </c>
      <c r="AU378" s="195" t="s">
        <v>81</v>
      </c>
      <c r="AV378" s="13" t="s">
        <v>81</v>
      </c>
      <c r="AW378" s="13" t="s">
        <v>33</v>
      </c>
      <c r="AX378" s="13" t="s">
        <v>77</v>
      </c>
      <c r="AY378" s="195" t="s">
        <v>197</v>
      </c>
    </row>
    <row r="379" s="13" customFormat="1">
      <c r="A379" s="13"/>
      <c r="B379" s="193"/>
      <c r="C379" s="13"/>
      <c r="D379" s="194" t="s">
        <v>205</v>
      </c>
      <c r="E379" s="195" t="s">
        <v>1</v>
      </c>
      <c r="F379" s="196" t="s">
        <v>135</v>
      </c>
      <c r="G379" s="13"/>
      <c r="H379" s="197">
        <v>431.39999999999998</v>
      </c>
      <c r="I379" s="198"/>
      <c r="J379" s="13"/>
      <c r="K379" s="13"/>
      <c r="L379" s="193"/>
      <c r="M379" s="199"/>
      <c r="N379" s="200"/>
      <c r="O379" s="200"/>
      <c r="P379" s="200"/>
      <c r="Q379" s="200"/>
      <c r="R379" s="200"/>
      <c r="S379" s="200"/>
      <c r="T379" s="20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5" t="s">
        <v>205</v>
      </c>
      <c r="AU379" s="195" t="s">
        <v>81</v>
      </c>
      <c r="AV379" s="13" t="s">
        <v>81</v>
      </c>
      <c r="AW379" s="13" t="s">
        <v>33</v>
      </c>
      <c r="AX379" s="13" t="s">
        <v>77</v>
      </c>
      <c r="AY379" s="195" t="s">
        <v>197</v>
      </c>
    </row>
    <row r="380" s="14" customFormat="1">
      <c r="A380" s="14"/>
      <c r="B380" s="202"/>
      <c r="C380" s="14"/>
      <c r="D380" s="194" t="s">
        <v>205</v>
      </c>
      <c r="E380" s="203" t="s">
        <v>1</v>
      </c>
      <c r="F380" s="204" t="s">
        <v>207</v>
      </c>
      <c r="G380" s="14"/>
      <c r="H380" s="205">
        <v>438.15800000000002</v>
      </c>
      <c r="I380" s="206"/>
      <c r="J380" s="14"/>
      <c r="K380" s="14"/>
      <c r="L380" s="202"/>
      <c r="M380" s="207"/>
      <c r="N380" s="208"/>
      <c r="O380" s="208"/>
      <c r="P380" s="208"/>
      <c r="Q380" s="208"/>
      <c r="R380" s="208"/>
      <c r="S380" s="208"/>
      <c r="T380" s="20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3" t="s">
        <v>205</v>
      </c>
      <c r="AU380" s="203" t="s">
        <v>81</v>
      </c>
      <c r="AV380" s="14" t="s">
        <v>208</v>
      </c>
      <c r="AW380" s="14" t="s">
        <v>33</v>
      </c>
      <c r="AX380" s="14" t="s">
        <v>8</v>
      </c>
      <c r="AY380" s="203" t="s">
        <v>197</v>
      </c>
    </row>
    <row r="381" s="2" customFormat="1" ht="24.15" customHeight="1">
      <c r="A381" s="37"/>
      <c r="B381" s="179"/>
      <c r="C381" s="180" t="s">
        <v>547</v>
      </c>
      <c r="D381" s="180" t="s">
        <v>199</v>
      </c>
      <c r="E381" s="181" t="s">
        <v>548</v>
      </c>
      <c r="F381" s="182" t="s">
        <v>549</v>
      </c>
      <c r="G381" s="183" t="s">
        <v>247</v>
      </c>
      <c r="H381" s="184">
        <v>876.31600000000003</v>
      </c>
      <c r="I381" s="185"/>
      <c r="J381" s="186">
        <f>ROUND(I381*H381,0)</f>
        <v>0</v>
      </c>
      <c r="K381" s="182" t="s">
        <v>203</v>
      </c>
      <c r="L381" s="38"/>
      <c r="M381" s="187" t="s">
        <v>1</v>
      </c>
      <c r="N381" s="188" t="s">
        <v>42</v>
      </c>
      <c r="O381" s="76"/>
      <c r="P381" s="189">
        <f>O381*H381</f>
        <v>0</v>
      </c>
      <c r="Q381" s="189">
        <v>0.00039825</v>
      </c>
      <c r="R381" s="189">
        <f>Q381*H381</f>
        <v>0.34899284699999999</v>
      </c>
      <c r="S381" s="189">
        <v>0</v>
      </c>
      <c r="T381" s="190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1" t="s">
        <v>284</v>
      </c>
      <c r="AT381" s="191" t="s">
        <v>199</v>
      </c>
      <c r="AU381" s="191" t="s">
        <v>81</v>
      </c>
      <c r="AY381" s="18" t="s">
        <v>197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8" t="s">
        <v>8</v>
      </c>
      <c r="BK381" s="192">
        <f>ROUND(I381*H381,0)</f>
        <v>0</v>
      </c>
      <c r="BL381" s="18" t="s">
        <v>284</v>
      </c>
      <c r="BM381" s="191" t="s">
        <v>550</v>
      </c>
    </row>
    <row r="382" s="13" customFormat="1">
      <c r="A382" s="13"/>
      <c r="B382" s="193"/>
      <c r="C382" s="13"/>
      <c r="D382" s="194" t="s">
        <v>205</v>
      </c>
      <c r="E382" s="195" t="s">
        <v>1</v>
      </c>
      <c r="F382" s="196" t="s">
        <v>551</v>
      </c>
      <c r="G382" s="13"/>
      <c r="H382" s="197">
        <v>13.516</v>
      </c>
      <c r="I382" s="198"/>
      <c r="J382" s="13"/>
      <c r="K382" s="13"/>
      <c r="L382" s="193"/>
      <c r="M382" s="199"/>
      <c r="N382" s="200"/>
      <c r="O382" s="200"/>
      <c r="P382" s="200"/>
      <c r="Q382" s="200"/>
      <c r="R382" s="200"/>
      <c r="S382" s="200"/>
      <c r="T382" s="20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5" t="s">
        <v>205</v>
      </c>
      <c r="AU382" s="195" t="s">
        <v>81</v>
      </c>
      <c r="AV382" s="13" t="s">
        <v>81</v>
      </c>
      <c r="AW382" s="13" t="s">
        <v>33</v>
      </c>
      <c r="AX382" s="13" t="s">
        <v>77</v>
      </c>
      <c r="AY382" s="195" t="s">
        <v>197</v>
      </c>
    </row>
    <row r="383" s="13" customFormat="1">
      <c r="A383" s="13"/>
      <c r="B383" s="193"/>
      <c r="C383" s="13"/>
      <c r="D383" s="194" t="s">
        <v>205</v>
      </c>
      <c r="E383" s="195" t="s">
        <v>1</v>
      </c>
      <c r="F383" s="196" t="s">
        <v>552</v>
      </c>
      <c r="G383" s="13"/>
      <c r="H383" s="197">
        <v>862.79999999999995</v>
      </c>
      <c r="I383" s="198"/>
      <c r="J383" s="13"/>
      <c r="K383" s="13"/>
      <c r="L383" s="193"/>
      <c r="M383" s="199"/>
      <c r="N383" s="200"/>
      <c r="O383" s="200"/>
      <c r="P383" s="200"/>
      <c r="Q383" s="200"/>
      <c r="R383" s="200"/>
      <c r="S383" s="200"/>
      <c r="T383" s="20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5" t="s">
        <v>205</v>
      </c>
      <c r="AU383" s="195" t="s">
        <v>81</v>
      </c>
      <c r="AV383" s="13" t="s">
        <v>81</v>
      </c>
      <c r="AW383" s="13" t="s">
        <v>33</v>
      </c>
      <c r="AX383" s="13" t="s">
        <v>77</v>
      </c>
      <c r="AY383" s="195" t="s">
        <v>197</v>
      </c>
    </row>
    <row r="384" s="14" customFormat="1">
      <c r="A384" s="14"/>
      <c r="B384" s="202"/>
      <c r="C384" s="14"/>
      <c r="D384" s="194" t="s">
        <v>205</v>
      </c>
      <c r="E384" s="203" t="s">
        <v>1</v>
      </c>
      <c r="F384" s="204" t="s">
        <v>207</v>
      </c>
      <c r="G384" s="14"/>
      <c r="H384" s="205">
        <v>876.31600000000003</v>
      </c>
      <c r="I384" s="206"/>
      <c r="J384" s="14"/>
      <c r="K384" s="14"/>
      <c r="L384" s="202"/>
      <c r="M384" s="207"/>
      <c r="N384" s="208"/>
      <c r="O384" s="208"/>
      <c r="P384" s="208"/>
      <c r="Q384" s="208"/>
      <c r="R384" s="208"/>
      <c r="S384" s="208"/>
      <c r="T384" s="20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3" t="s">
        <v>205</v>
      </c>
      <c r="AU384" s="203" t="s">
        <v>81</v>
      </c>
      <c r="AV384" s="14" t="s">
        <v>208</v>
      </c>
      <c r="AW384" s="14" t="s">
        <v>33</v>
      </c>
      <c r="AX384" s="14" t="s">
        <v>8</v>
      </c>
      <c r="AY384" s="203" t="s">
        <v>197</v>
      </c>
    </row>
    <row r="385" s="2" customFormat="1" ht="24.15" customHeight="1">
      <c r="A385" s="37"/>
      <c r="B385" s="179"/>
      <c r="C385" s="180" t="s">
        <v>553</v>
      </c>
      <c r="D385" s="180" t="s">
        <v>199</v>
      </c>
      <c r="E385" s="181" t="s">
        <v>554</v>
      </c>
      <c r="F385" s="182" t="s">
        <v>555</v>
      </c>
      <c r="G385" s="183" t="s">
        <v>247</v>
      </c>
      <c r="H385" s="184">
        <v>22.66</v>
      </c>
      <c r="I385" s="185"/>
      <c r="J385" s="186">
        <f>ROUND(I385*H385,0)</f>
        <v>0</v>
      </c>
      <c r="K385" s="182" t="s">
        <v>203</v>
      </c>
      <c r="L385" s="38"/>
      <c r="M385" s="187" t="s">
        <v>1</v>
      </c>
      <c r="N385" s="188" t="s">
        <v>42</v>
      </c>
      <c r="O385" s="76"/>
      <c r="P385" s="189">
        <f>O385*H385</f>
        <v>0</v>
      </c>
      <c r="Q385" s="189">
        <v>0.00039825</v>
      </c>
      <c r="R385" s="189">
        <f>Q385*H385</f>
        <v>0.0090243449999999996</v>
      </c>
      <c r="S385" s="189">
        <v>0</v>
      </c>
      <c r="T385" s="190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1" t="s">
        <v>284</v>
      </c>
      <c r="AT385" s="191" t="s">
        <v>199</v>
      </c>
      <c r="AU385" s="191" t="s">
        <v>81</v>
      </c>
      <c r="AY385" s="18" t="s">
        <v>197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8" t="s">
        <v>8</v>
      </c>
      <c r="BK385" s="192">
        <f>ROUND(I385*H385,0)</f>
        <v>0</v>
      </c>
      <c r="BL385" s="18" t="s">
        <v>284</v>
      </c>
      <c r="BM385" s="191" t="s">
        <v>556</v>
      </c>
    </row>
    <row r="386" s="13" customFormat="1">
      <c r="A386" s="13"/>
      <c r="B386" s="193"/>
      <c r="C386" s="13"/>
      <c r="D386" s="194" t="s">
        <v>205</v>
      </c>
      <c r="E386" s="195" t="s">
        <v>1</v>
      </c>
      <c r="F386" s="196" t="s">
        <v>557</v>
      </c>
      <c r="G386" s="13"/>
      <c r="H386" s="197">
        <v>22.66</v>
      </c>
      <c r="I386" s="198"/>
      <c r="J386" s="13"/>
      <c r="K386" s="13"/>
      <c r="L386" s="193"/>
      <c r="M386" s="199"/>
      <c r="N386" s="200"/>
      <c r="O386" s="200"/>
      <c r="P386" s="200"/>
      <c r="Q386" s="200"/>
      <c r="R386" s="200"/>
      <c r="S386" s="200"/>
      <c r="T386" s="20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5" t="s">
        <v>205</v>
      </c>
      <c r="AU386" s="195" t="s">
        <v>81</v>
      </c>
      <c r="AV386" s="13" t="s">
        <v>81</v>
      </c>
      <c r="AW386" s="13" t="s">
        <v>33</v>
      </c>
      <c r="AX386" s="13" t="s">
        <v>8</v>
      </c>
      <c r="AY386" s="195" t="s">
        <v>197</v>
      </c>
    </row>
    <row r="387" s="2" customFormat="1" ht="44.25" customHeight="1">
      <c r="A387" s="37"/>
      <c r="B387" s="179"/>
      <c r="C387" s="218" t="s">
        <v>558</v>
      </c>
      <c r="D387" s="218" t="s">
        <v>370</v>
      </c>
      <c r="E387" s="219" t="s">
        <v>559</v>
      </c>
      <c r="F387" s="220" t="s">
        <v>560</v>
      </c>
      <c r="G387" s="221" t="s">
        <v>247</v>
      </c>
      <c r="H387" s="222">
        <v>530.84900000000005</v>
      </c>
      <c r="I387" s="223"/>
      <c r="J387" s="224">
        <f>ROUND(I387*H387,0)</f>
        <v>0</v>
      </c>
      <c r="K387" s="220" t="s">
        <v>203</v>
      </c>
      <c r="L387" s="225"/>
      <c r="M387" s="226" t="s">
        <v>1</v>
      </c>
      <c r="N387" s="227" t="s">
        <v>42</v>
      </c>
      <c r="O387" s="76"/>
      <c r="P387" s="189">
        <f>O387*H387</f>
        <v>0</v>
      </c>
      <c r="Q387" s="189">
        <v>0.0054000000000000003</v>
      </c>
      <c r="R387" s="189">
        <f>Q387*H387</f>
        <v>2.8665846000000004</v>
      </c>
      <c r="S387" s="189">
        <v>0</v>
      </c>
      <c r="T387" s="190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1" t="s">
        <v>392</v>
      </c>
      <c r="AT387" s="191" t="s">
        <v>370</v>
      </c>
      <c r="AU387" s="191" t="s">
        <v>81</v>
      </c>
      <c r="AY387" s="18" t="s">
        <v>197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8" t="s">
        <v>8</v>
      </c>
      <c r="BK387" s="192">
        <f>ROUND(I387*H387,0)</f>
        <v>0</v>
      </c>
      <c r="BL387" s="18" t="s">
        <v>284</v>
      </c>
      <c r="BM387" s="191" t="s">
        <v>561</v>
      </c>
    </row>
    <row r="388" s="13" customFormat="1">
      <c r="A388" s="13"/>
      <c r="B388" s="193"/>
      <c r="C388" s="13"/>
      <c r="D388" s="194" t="s">
        <v>205</v>
      </c>
      <c r="E388" s="195" t="s">
        <v>1</v>
      </c>
      <c r="F388" s="196" t="s">
        <v>562</v>
      </c>
      <c r="G388" s="13"/>
      <c r="H388" s="197">
        <v>7.9740000000000002</v>
      </c>
      <c r="I388" s="198"/>
      <c r="J388" s="13"/>
      <c r="K388" s="13"/>
      <c r="L388" s="193"/>
      <c r="M388" s="199"/>
      <c r="N388" s="200"/>
      <c r="O388" s="200"/>
      <c r="P388" s="200"/>
      <c r="Q388" s="200"/>
      <c r="R388" s="200"/>
      <c r="S388" s="200"/>
      <c r="T388" s="20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5" t="s">
        <v>205</v>
      </c>
      <c r="AU388" s="195" t="s">
        <v>81</v>
      </c>
      <c r="AV388" s="13" t="s">
        <v>81</v>
      </c>
      <c r="AW388" s="13" t="s">
        <v>33</v>
      </c>
      <c r="AX388" s="13" t="s">
        <v>77</v>
      </c>
      <c r="AY388" s="195" t="s">
        <v>197</v>
      </c>
    </row>
    <row r="389" s="13" customFormat="1">
      <c r="A389" s="13"/>
      <c r="B389" s="193"/>
      <c r="C389" s="13"/>
      <c r="D389" s="194" t="s">
        <v>205</v>
      </c>
      <c r="E389" s="195" t="s">
        <v>1</v>
      </c>
      <c r="F389" s="196" t="s">
        <v>563</v>
      </c>
      <c r="G389" s="13"/>
      <c r="H389" s="197">
        <v>509.05200000000002</v>
      </c>
      <c r="I389" s="198"/>
      <c r="J389" s="13"/>
      <c r="K389" s="13"/>
      <c r="L389" s="193"/>
      <c r="M389" s="199"/>
      <c r="N389" s="200"/>
      <c r="O389" s="200"/>
      <c r="P389" s="200"/>
      <c r="Q389" s="200"/>
      <c r="R389" s="200"/>
      <c r="S389" s="200"/>
      <c r="T389" s="20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5" t="s">
        <v>205</v>
      </c>
      <c r="AU389" s="195" t="s">
        <v>81</v>
      </c>
      <c r="AV389" s="13" t="s">
        <v>81</v>
      </c>
      <c r="AW389" s="13" t="s">
        <v>33</v>
      </c>
      <c r="AX389" s="13" t="s">
        <v>77</v>
      </c>
      <c r="AY389" s="195" t="s">
        <v>197</v>
      </c>
    </row>
    <row r="390" s="13" customFormat="1">
      <c r="A390" s="13"/>
      <c r="B390" s="193"/>
      <c r="C390" s="13"/>
      <c r="D390" s="194" t="s">
        <v>205</v>
      </c>
      <c r="E390" s="195" t="s">
        <v>1</v>
      </c>
      <c r="F390" s="196" t="s">
        <v>564</v>
      </c>
      <c r="G390" s="13"/>
      <c r="H390" s="197">
        <v>13.823</v>
      </c>
      <c r="I390" s="198"/>
      <c r="J390" s="13"/>
      <c r="K390" s="13"/>
      <c r="L390" s="193"/>
      <c r="M390" s="199"/>
      <c r="N390" s="200"/>
      <c r="O390" s="200"/>
      <c r="P390" s="200"/>
      <c r="Q390" s="200"/>
      <c r="R390" s="200"/>
      <c r="S390" s="200"/>
      <c r="T390" s="20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5" t="s">
        <v>205</v>
      </c>
      <c r="AU390" s="195" t="s">
        <v>81</v>
      </c>
      <c r="AV390" s="13" t="s">
        <v>81</v>
      </c>
      <c r="AW390" s="13" t="s">
        <v>33</v>
      </c>
      <c r="AX390" s="13" t="s">
        <v>77</v>
      </c>
      <c r="AY390" s="195" t="s">
        <v>197</v>
      </c>
    </row>
    <row r="391" s="14" customFormat="1">
      <c r="A391" s="14"/>
      <c r="B391" s="202"/>
      <c r="C391" s="14"/>
      <c r="D391" s="194" t="s">
        <v>205</v>
      </c>
      <c r="E391" s="203" t="s">
        <v>1</v>
      </c>
      <c r="F391" s="204" t="s">
        <v>207</v>
      </c>
      <c r="G391" s="14"/>
      <c r="H391" s="205">
        <v>530.84900000000005</v>
      </c>
      <c r="I391" s="206"/>
      <c r="J391" s="14"/>
      <c r="K391" s="14"/>
      <c r="L391" s="202"/>
      <c r="M391" s="207"/>
      <c r="N391" s="208"/>
      <c r="O391" s="208"/>
      <c r="P391" s="208"/>
      <c r="Q391" s="208"/>
      <c r="R391" s="208"/>
      <c r="S391" s="208"/>
      <c r="T391" s="20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3" t="s">
        <v>205</v>
      </c>
      <c r="AU391" s="203" t="s">
        <v>81</v>
      </c>
      <c r="AV391" s="14" t="s">
        <v>208</v>
      </c>
      <c r="AW391" s="14" t="s">
        <v>33</v>
      </c>
      <c r="AX391" s="14" t="s">
        <v>8</v>
      </c>
      <c r="AY391" s="203" t="s">
        <v>197</v>
      </c>
    </row>
    <row r="392" s="2" customFormat="1" ht="55.5" customHeight="1">
      <c r="A392" s="37"/>
      <c r="B392" s="179"/>
      <c r="C392" s="218" t="s">
        <v>565</v>
      </c>
      <c r="D392" s="218" t="s">
        <v>370</v>
      </c>
      <c r="E392" s="219" t="s">
        <v>566</v>
      </c>
      <c r="F392" s="220" t="s">
        <v>567</v>
      </c>
      <c r="G392" s="221" t="s">
        <v>247</v>
      </c>
      <c r="H392" s="222">
        <v>530.84900000000005</v>
      </c>
      <c r="I392" s="223"/>
      <c r="J392" s="224">
        <f>ROUND(I392*H392,0)</f>
        <v>0</v>
      </c>
      <c r="K392" s="220" t="s">
        <v>203</v>
      </c>
      <c r="L392" s="225"/>
      <c r="M392" s="226" t="s">
        <v>1</v>
      </c>
      <c r="N392" s="227" t="s">
        <v>42</v>
      </c>
      <c r="O392" s="76"/>
      <c r="P392" s="189">
        <f>O392*H392</f>
        <v>0</v>
      </c>
      <c r="Q392" s="189">
        <v>0.0047000000000000002</v>
      </c>
      <c r="R392" s="189">
        <f>Q392*H392</f>
        <v>2.4949903000000004</v>
      </c>
      <c r="S392" s="189">
        <v>0</v>
      </c>
      <c r="T392" s="190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1" t="s">
        <v>392</v>
      </c>
      <c r="AT392" s="191" t="s">
        <v>370</v>
      </c>
      <c r="AU392" s="191" t="s">
        <v>81</v>
      </c>
      <c r="AY392" s="18" t="s">
        <v>197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8" t="s">
        <v>8</v>
      </c>
      <c r="BK392" s="192">
        <f>ROUND(I392*H392,0)</f>
        <v>0</v>
      </c>
      <c r="BL392" s="18" t="s">
        <v>284</v>
      </c>
      <c r="BM392" s="191" t="s">
        <v>568</v>
      </c>
    </row>
    <row r="393" s="13" customFormat="1">
      <c r="A393" s="13"/>
      <c r="B393" s="193"/>
      <c r="C393" s="13"/>
      <c r="D393" s="194" t="s">
        <v>205</v>
      </c>
      <c r="E393" s="195" t="s">
        <v>1</v>
      </c>
      <c r="F393" s="196" t="s">
        <v>562</v>
      </c>
      <c r="G393" s="13"/>
      <c r="H393" s="197">
        <v>7.9740000000000002</v>
      </c>
      <c r="I393" s="198"/>
      <c r="J393" s="13"/>
      <c r="K393" s="13"/>
      <c r="L393" s="193"/>
      <c r="M393" s="199"/>
      <c r="N393" s="200"/>
      <c r="O393" s="200"/>
      <c r="P393" s="200"/>
      <c r="Q393" s="200"/>
      <c r="R393" s="200"/>
      <c r="S393" s="200"/>
      <c r="T393" s="20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5" t="s">
        <v>205</v>
      </c>
      <c r="AU393" s="195" t="s">
        <v>81</v>
      </c>
      <c r="AV393" s="13" t="s">
        <v>81</v>
      </c>
      <c r="AW393" s="13" t="s">
        <v>33</v>
      </c>
      <c r="AX393" s="13" t="s">
        <v>77</v>
      </c>
      <c r="AY393" s="195" t="s">
        <v>197</v>
      </c>
    </row>
    <row r="394" s="13" customFormat="1">
      <c r="A394" s="13"/>
      <c r="B394" s="193"/>
      <c r="C394" s="13"/>
      <c r="D394" s="194" t="s">
        <v>205</v>
      </c>
      <c r="E394" s="195" t="s">
        <v>1</v>
      </c>
      <c r="F394" s="196" t="s">
        <v>563</v>
      </c>
      <c r="G394" s="13"/>
      <c r="H394" s="197">
        <v>509.05200000000002</v>
      </c>
      <c r="I394" s="198"/>
      <c r="J394" s="13"/>
      <c r="K394" s="13"/>
      <c r="L394" s="193"/>
      <c r="M394" s="199"/>
      <c r="N394" s="200"/>
      <c r="O394" s="200"/>
      <c r="P394" s="200"/>
      <c r="Q394" s="200"/>
      <c r="R394" s="200"/>
      <c r="S394" s="200"/>
      <c r="T394" s="20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5" t="s">
        <v>205</v>
      </c>
      <c r="AU394" s="195" t="s">
        <v>81</v>
      </c>
      <c r="AV394" s="13" t="s">
        <v>81</v>
      </c>
      <c r="AW394" s="13" t="s">
        <v>33</v>
      </c>
      <c r="AX394" s="13" t="s">
        <v>77</v>
      </c>
      <c r="AY394" s="195" t="s">
        <v>197</v>
      </c>
    </row>
    <row r="395" s="13" customFormat="1">
      <c r="A395" s="13"/>
      <c r="B395" s="193"/>
      <c r="C395" s="13"/>
      <c r="D395" s="194" t="s">
        <v>205</v>
      </c>
      <c r="E395" s="195" t="s">
        <v>1</v>
      </c>
      <c r="F395" s="196" t="s">
        <v>564</v>
      </c>
      <c r="G395" s="13"/>
      <c r="H395" s="197">
        <v>13.823</v>
      </c>
      <c r="I395" s="198"/>
      <c r="J395" s="13"/>
      <c r="K395" s="13"/>
      <c r="L395" s="193"/>
      <c r="M395" s="199"/>
      <c r="N395" s="200"/>
      <c r="O395" s="200"/>
      <c r="P395" s="200"/>
      <c r="Q395" s="200"/>
      <c r="R395" s="200"/>
      <c r="S395" s="200"/>
      <c r="T395" s="20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5" t="s">
        <v>205</v>
      </c>
      <c r="AU395" s="195" t="s">
        <v>81</v>
      </c>
      <c r="AV395" s="13" t="s">
        <v>81</v>
      </c>
      <c r="AW395" s="13" t="s">
        <v>33</v>
      </c>
      <c r="AX395" s="13" t="s">
        <v>77</v>
      </c>
      <c r="AY395" s="195" t="s">
        <v>197</v>
      </c>
    </row>
    <row r="396" s="14" customFormat="1">
      <c r="A396" s="14"/>
      <c r="B396" s="202"/>
      <c r="C396" s="14"/>
      <c r="D396" s="194" t="s">
        <v>205</v>
      </c>
      <c r="E396" s="203" t="s">
        <v>1</v>
      </c>
      <c r="F396" s="204" t="s">
        <v>207</v>
      </c>
      <c r="G396" s="14"/>
      <c r="H396" s="205">
        <v>530.84900000000005</v>
      </c>
      <c r="I396" s="206"/>
      <c r="J396" s="14"/>
      <c r="K396" s="14"/>
      <c r="L396" s="202"/>
      <c r="M396" s="207"/>
      <c r="N396" s="208"/>
      <c r="O396" s="208"/>
      <c r="P396" s="208"/>
      <c r="Q396" s="208"/>
      <c r="R396" s="208"/>
      <c r="S396" s="208"/>
      <c r="T396" s="20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3" t="s">
        <v>205</v>
      </c>
      <c r="AU396" s="203" t="s">
        <v>81</v>
      </c>
      <c r="AV396" s="14" t="s">
        <v>208</v>
      </c>
      <c r="AW396" s="14" t="s">
        <v>33</v>
      </c>
      <c r="AX396" s="14" t="s">
        <v>8</v>
      </c>
      <c r="AY396" s="203" t="s">
        <v>197</v>
      </c>
    </row>
    <row r="397" s="2" customFormat="1" ht="33" customHeight="1">
      <c r="A397" s="37"/>
      <c r="B397" s="179"/>
      <c r="C397" s="180" t="s">
        <v>569</v>
      </c>
      <c r="D397" s="180" t="s">
        <v>199</v>
      </c>
      <c r="E397" s="181" t="s">
        <v>570</v>
      </c>
      <c r="F397" s="182" t="s">
        <v>571</v>
      </c>
      <c r="G397" s="183" t="s">
        <v>225</v>
      </c>
      <c r="H397" s="184">
        <v>5.8680000000000003</v>
      </c>
      <c r="I397" s="185"/>
      <c r="J397" s="186">
        <f>ROUND(I397*H397,0)</f>
        <v>0</v>
      </c>
      <c r="K397" s="182" t="s">
        <v>203</v>
      </c>
      <c r="L397" s="38"/>
      <c r="M397" s="187" t="s">
        <v>1</v>
      </c>
      <c r="N397" s="188" t="s">
        <v>42</v>
      </c>
      <c r="O397" s="7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1" t="s">
        <v>284</v>
      </c>
      <c r="AT397" s="191" t="s">
        <v>199</v>
      </c>
      <c r="AU397" s="191" t="s">
        <v>81</v>
      </c>
      <c r="AY397" s="18" t="s">
        <v>197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8" t="s">
        <v>8</v>
      </c>
      <c r="BK397" s="192">
        <f>ROUND(I397*H397,0)</f>
        <v>0</v>
      </c>
      <c r="BL397" s="18" t="s">
        <v>284</v>
      </c>
      <c r="BM397" s="191" t="s">
        <v>572</v>
      </c>
    </row>
    <row r="398" s="12" customFormat="1" ht="22.8" customHeight="1">
      <c r="A398" s="12"/>
      <c r="B398" s="166"/>
      <c r="C398" s="12"/>
      <c r="D398" s="167" t="s">
        <v>76</v>
      </c>
      <c r="E398" s="177" t="s">
        <v>573</v>
      </c>
      <c r="F398" s="177" t="s">
        <v>574</v>
      </c>
      <c r="G398" s="12"/>
      <c r="H398" s="12"/>
      <c r="I398" s="169"/>
      <c r="J398" s="178">
        <f>BK398</f>
        <v>0</v>
      </c>
      <c r="K398" s="12"/>
      <c r="L398" s="166"/>
      <c r="M398" s="171"/>
      <c r="N398" s="172"/>
      <c r="O398" s="172"/>
      <c r="P398" s="173">
        <f>SUM(P399:P407)</f>
        <v>0</v>
      </c>
      <c r="Q398" s="172"/>
      <c r="R398" s="173">
        <f>SUM(R399:R407)</f>
        <v>1.1442375</v>
      </c>
      <c r="S398" s="172"/>
      <c r="T398" s="174">
        <f>SUM(T399:T407)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67" t="s">
        <v>81</v>
      </c>
      <c r="AT398" s="175" t="s">
        <v>76</v>
      </c>
      <c r="AU398" s="175" t="s">
        <v>8</v>
      </c>
      <c r="AY398" s="167" t="s">
        <v>197</v>
      </c>
      <c r="BK398" s="176">
        <f>SUM(BK399:BK407)</f>
        <v>0</v>
      </c>
    </row>
    <row r="399" s="2" customFormat="1" ht="24.15" customHeight="1">
      <c r="A399" s="37"/>
      <c r="B399" s="179"/>
      <c r="C399" s="180" t="s">
        <v>575</v>
      </c>
      <c r="D399" s="180" t="s">
        <v>199</v>
      </c>
      <c r="E399" s="181" t="s">
        <v>576</v>
      </c>
      <c r="F399" s="182" t="s">
        <v>577</v>
      </c>
      <c r="G399" s="183" t="s">
        <v>247</v>
      </c>
      <c r="H399" s="184">
        <v>435.89999999999998</v>
      </c>
      <c r="I399" s="185"/>
      <c r="J399" s="186">
        <f>ROUND(I399*H399,0)</f>
        <v>0</v>
      </c>
      <c r="K399" s="182" t="s">
        <v>203</v>
      </c>
      <c r="L399" s="38"/>
      <c r="M399" s="187" t="s">
        <v>1</v>
      </c>
      <c r="N399" s="188" t="s">
        <v>42</v>
      </c>
      <c r="O399" s="76"/>
      <c r="P399" s="189">
        <f>O399*H399</f>
        <v>0</v>
      </c>
      <c r="Q399" s="189">
        <v>0</v>
      </c>
      <c r="R399" s="189">
        <f>Q399*H399</f>
        <v>0</v>
      </c>
      <c r="S399" s="189">
        <v>0</v>
      </c>
      <c r="T399" s="190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1" t="s">
        <v>284</v>
      </c>
      <c r="AT399" s="191" t="s">
        <v>199</v>
      </c>
      <c r="AU399" s="191" t="s">
        <v>81</v>
      </c>
      <c r="AY399" s="18" t="s">
        <v>197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8" t="s">
        <v>8</v>
      </c>
      <c r="BK399" s="192">
        <f>ROUND(I399*H399,0)</f>
        <v>0</v>
      </c>
      <c r="BL399" s="18" t="s">
        <v>284</v>
      </c>
      <c r="BM399" s="191" t="s">
        <v>578</v>
      </c>
    </row>
    <row r="400" s="13" customFormat="1">
      <c r="A400" s="13"/>
      <c r="B400" s="193"/>
      <c r="C400" s="13"/>
      <c r="D400" s="194" t="s">
        <v>205</v>
      </c>
      <c r="E400" s="195" t="s">
        <v>1</v>
      </c>
      <c r="F400" s="196" t="s">
        <v>147</v>
      </c>
      <c r="G400" s="13"/>
      <c r="H400" s="197">
        <v>89.200000000000003</v>
      </c>
      <c r="I400" s="198"/>
      <c r="J400" s="13"/>
      <c r="K400" s="13"/>
      <c r="L400" s="193"/>
      <c r="M400" s="199"/>
      <c r="N400" s="200"/>
      <c r="O400" s="200"/>
      <c r="P400" s="200"/>
      <c r="Q400" s="200"/>
      <c r="R400" s="200"/>
      <c r="S400" s="200"/>
      <c r="T400" s="20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5" t="s">
        <v>205</v>
      </c>
      <c r="AU400" s="195" t="s">
        <v>81</v>
      </c>
      <c r="AV400" s="13" t="s">
        <v>81</v>
      </c>
      <c r="AW400" s="13" t="s">
        <v>33</v>
      </c>
      <c r="AX400" s="13" t="s">
        <v>77</v>
      </c>
      <c r="AY400" s="195" t="s">
        <v>197</v>
      </c>
    </row>
    <row r="401" s="13" customFormat="1">
      <c r="A401" s="13"/>
      <c r="B401" s="193"/>
      <c r="C401" s="13"/>
      <c r="D401" s="194" t="s">
        <v>205</v>
      </c>
      <c r="E401" s="195" t="s">
        <v>1</v>
      </c>
      <c r="F401" s="196" t="s">
        <v>149</v>
      </c>
      <c r="G401" s="13"/>
      <c r="H401" s="197">
        <v>346.69999999999999</v>
      </c>
      <c r="I401" s="198"/>
      <c r="J401" s="13"/>
      <c r="K401" s="13"/>
      <c r="L401" s="193"/>
      <c r="M401" s="199"/>
      <c r="N401" s="200"/>
      <c r="O401" s="200"/>
      <c r="P401" s="200"/>
      <c r="Q401" s="200"/>
      <c r="R401" s="200"/>
      <c r="S401" s="200"/>
      <c r="T401" s="20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5" t="s">
        <v>205</v>
      </c>
      <c r="AU401" s="195" t="s">
        <v>81</v>
      </c>
      <c r="AV401" s="13" t="s">
        <v>81</v>
      </c>
      <c r="AW401" s="13" t="s">
        <v>33</v>
      </c>
      <c r="AX401" s="13" t="s">
        <v>77</v>
      </c>
      <c r="AY401" s="195" t="s">
        <v>197</v>
      </c>
    </row>
    <row r="402" s="14" customFormat="1">
      <c r="A402" s="14"/>
      <c r="B402" s="202"/>
      <c r="C402" s="14"/>
      <c r="D402" s="194" t="s">
        <v>205</v>
      </c>
      <c r="E402" s="203" t="s">
        <v>1</v>
      </c>
      <c r="F402" s="204" t="s">
        <v>207</v>
      </c>
      <c r="G402" s="14"/>
      <c r="H402" s="205">
        <v>435.89999999999998</v>
      </c>
      <c r="I402" s="206"/>
      <c r="J402" s="14"/>
      <c r="K402" s="14"/>
      <c r="L402" s="202"/>
      <c r="M402" s="207"/>
      <c r="N402" s="208"/>
      <c r="O402" s="208"/>
      <c r="P402" s="208"/>
      <c r="Q402" s="208"/>
      <c r="R402" s="208"/>
      <c r="S402" s="208"/>
      <c r="T402" s="20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3" t="s">
        <v>205</v>
      </c>
      <c r="AU402" s="203" t="s">
        <v>81</v>
      </c>
      <c r="AV402" s="14" t="s">
        <v>208</v>
      </c>
      <c r="AW402" s="14" t="s">
        <v>33</v>
      </c>
      <c r="AX402" s="14" t="s">
        <v>8</v>
      </c>
      <c r="AY402" s="203" t="s">
        <v>197</v>
      </c>
    </row>
    <row r="403" s="2" customFormat="1" ht="24.15" customHeight="1">
      <c r="A403" s="37"/>
      <c r="B403" s="179"/>
      <c r="C403" s="218" t="s">
        <v>579</v>
      </c>
      <c r="D403" s="218" t="s">
        <v>370</v>
      </c>
      <c r="E403" s="219" t="s">
        <v>580</v>
      </c>
      <c r="F403" s="220" t="s">
        <v>581</v>
      </c>
      <c r="G403" s="221" t="s">
        <v>247</v>
      </c>
      <c r="H403" s="222">
        <v>457.69499999999999</v>
      </c>
      <c r="I403" s="223"/>
      <c r="J403" s="224">
        <f>ROUND(I403*H403,0)</f>
        <v>0</v>
      </c>
      <c r="K403" s="220" t="s">
        <v>203</v>
      </c>
      <c r="L403" s="225"/>
      <c r="M403" s="226" t="s">
        <v>1</v>
      </c>
      <c r="N403" s="227" t="s">
        <v>42</v>
      </c>
      <c r="O403" s="76"/>
      <c r="P403" s="189">
        <f>O403*H403</f>
        <v>0</v>
      </c>
      <c r="Q403" s="189">
        <v>0.0025000000000000001</v>
      </c>
      <c r="R403" s="189">
        <f>Q403*H403</f>
        <v>1.1442375</v>
      </c>
      <c r="S403" s="189">
        <v>0</v>
      </c>
      <c r="T403" s="190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1" t="s">
        <v>392</v>
      </c>
      <c r="AT403" s="191" t="s">
        <v>370</v>
      </c>
      <c r="AU403" s="191" t="s">
        <v>81</v>
      </c>
      <c r="AY403" s="18" t="s">
        <v>197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8" t="s">
        <v>8</v>
      </c>
      <c r="BK403" s="192">
        <f>ROUND(I403*H403,0)</f>
        <v>0</v>
      </c>
      <c r="BL403" s="18" t="s">
        <v>284</v>
      </c>
      <c r="BM403" s="191" t="s">
        <v>582</v>
      </c>
    </row>
    <row r="404" s="13" customFormat="1">
      <c r="A404" s="13"/>
      <c r="B404" s="193"/>
      <c r="C404" s="13"/>
      <c r="D404" s="194" t="s">
        <v>205</v>
      </c>
      <c r="E404" s="195" t="s">
        <v>1</v>
      </c>
      <c r="F404" s="196" t="s">
        <v>583</v>
      </c>
      <c r="G404" s="13"/>
      <c r="H404" s="197">
        <v>93.659999999999997</v>
      </c>
      <c r="I404" s="198"/>
      <c r="J404" s="13"/>
      <c r="K404" s="13"/>
      <c r="L404" s="193"/>
      <c r="M404" s="199"/>
      <c r="N404" s="200"/>
      <c r="O404" s="200"/>
      <c r="P404" s="200"/>
      <c r="Q404" s="200"/>
      <c r="R404" s="200"/>
      <c r="S404" s="200"/>
      <c r="T404" s="20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5" t="s">
        <v>205</v>
      </c>
      <c r="AU404" s="195" t="s">
        <v>81</v>
      </c>
      <c r="AV404" s="13" t="s">
        <v>81</v>
      </c>
      <c r="AW404" s="13" t="s">
        <v>33</v>
      </c>
      <c r="AX404" s="13" t="s">
        <v>77</v>
      </c>
      <c r="AY404" s="195" t="s">
        <v>197</v>
      </c>
    </row>
    <row r="405" s="13" customFormat="1">
      <c r="A405" s="13"/>
      <c r="B405" s="193"/>
      <c r="C405" s="13"/>
      <c r="D405" s="194" t="s">
        <v>205</v>
      </c>
      <c r="E405" s="195" t="s">
        <v>1</v>
      </c>
      <c r="F405" s="196" t="s">
        <v>584</v>
      </c>
      <c r="G405" s="13"/>
      <c r="H405" s="197">
        <v>364.03500000000002</v>
      </c>
      <c r="I405" s="198"/>
      <c r="J405" s="13"/>
      <c r="K405" s="13"/>
      <c r="L405" s="193"/>
      <c r="M405" s="199"/>
      <c r="N405" s="200"/>
      <c r="O405" s="200"/>
      <c r="P405" s="200"/>
      <c r="Q405" s="200"/>
      <c r="R405" s="200"/>
      <c r="S405" s="200"/>
      <c r="T405" s="20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5" t="s">
        <v>205</v>
      </c>
      <c r="AU405" s="195" t="s">
        <v>81</v>
      </c>
      <c r="AV405" s="13" t="s">
        <v>81</v>
      </c>
      <c r="AW405" s="13" t="s">
        <v>33</v>
      </c>
      <c r="AX405" s="13" t="s">
        <v>77</v>
      </c>
      <c r="AY405" s="195" t="s">
        <v>197</v>
      </c>
    </row>
    <row r="406" s="14" customFormat="1">
      <c r="A406" s="14"/>
      <c r="B406" s="202"/>
      <c r="C406" s="14"/>
      <c r="D406" s="194" t="s">
        <v>205</v>
      </c>
      <c r="E406" s="203" t="s">
        <v>1</v>
      </c>
      <c r="F406" s="204" t="s">
        <v>207</v>
      </c>
      <c r="G406" s="14"/>
      <c r="H406" s="205">
        <v>457.69499999999999</v>
      </c>
      <c r="I406" s="206"/>
      <c r="J406" s="14"/>
      <c r="K406" s="14"/>
      <c r="L406" s="202"/>
      <c r="M406" s="207"/>
      <c r="N406" s="208"/>
      <c r="O406" s="208"/>
      <c r="P406" s="208"/>
      <c r="Q406" s="208"/>
      <c r="R406" s="208"/>
      <c r="S406" s="208"/>
      <c r="T406" s="20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3" t="s">
        <v>205</v>
      </c>
      <c r="AU406" s="203" t="s">
        <v>81</v>
      </c>
      <c r="AV406" s="14" t="s">
        <v>208</v>
      </c>
      <c r="AW406" s="14" t="s">
        <v>33</v>
      </c>
      <c r="AX406" s="14" t="s">
        <v>8</v>
      </c>
      <c r="AY406" s="203" t="s">
        <v>197</v>
      </c>
    </row>
    <row r="407" s="2" customFormat="1" ht="24.15" customHeight="1">
      <c r="A407" s="37"/>
      <c r="B407" s="179"/>
      <c r="C407" s="180" t="s">
        <v>585</v>
      </c>
      <c r="D407" s="180" t="s">
        <v>199</v>
      </c>
      <c r="E407" s="181" t="s">
        <v>586</v>
      </c>
      <c r="F407" s="182" t="s">
        <v>587</v>
      </c>
      <c r="G407" s="183" t="s">
        <v>225</v>
      </c>
      <c r="H407" s="184">
        <v>1.1439999999999999</v>
      </c>
      <c r="I407" s="185"/>
      <c r="J407" s="186">
        <f>ROUND(I407*H407,0)</f>
        <v>0</v>
      </c>
      <c r="K407" s="182" t="s">
        <v>203</v>
      </c>
      <c r="L407" s="38"/>
      <c r="M407" s="187" t="s">
        <v>1</v>
      </c>
      <c r="N407" s="188" t="s">
        <v>42</v>
      </c>
      <c r="O407" s="76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1" t="s">
        <v>284</v>
      </c>
      <c r="AT407" s="191" t="s">
        <v>199</v>
      </c>
      <c r="AU407" s="191" t="s">
        <v>81</v>
      </c>
      <c r="AY407" s="18" t="s">
        <v>197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8" t="s">
        <v>8</v>
      </c>
      <c r="BK407" s="192">
        <f>ROUND(I407*H407,0)</f>
        <v>0</v>
      </c>
      <c r="BL407" s="18" t="s">
        <v>284</v>
      </c>
      <c r="BM407" s="191" t="s">
        <v>588</v>
      </c>
    </row>
    <row r="408" s="12" customFormat="1" ht="22.8" customHeight="1">
      <c r="A408" s="12"/>
      <c r="B408" s="166"/>
      <c r="C408" s="12"/>
      <c r="D408" s="167" t="s">
        <v>76</v>
      </c>
      <c r="E408" s="177" t="s">
        <v>589</v>
      </c>
      <c r="F408" s="177" t="s">
        <v>590</v>
      </c>
      <c r="G408" s="12"/>
      <c r="H408" s="12"/>
      <c r="I408" s="169"/>
      <c r="J408" s="178">
        <f>BK408</f>
        <v>0</v>
      </c>
      <c r="K408" s="12"/>
      <c r="L408" s="166"/>
      <c r="M408" s="171"/>
      <c r="N408" s="172"/>
      <c r="O408" s="172"/>
      <c r="P408" s="173">
        <f>SUM(P409:P419)</f>
        <v>0</v>
      </c>
      <c r="Q408" s="172"/>
      <c r="R408" s="173">
        <f>SUM(R409:R419)</f>
        <v>0.32308461600000005</v>
      </c>
      <c r="S408" s="172"/>
      <c r="T408" s="174">
        <f>SUM(T409:T419)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67" t="s">
        <v>81</v>
      </c>
      <c r="AT408" s="175" t="s">
        <v>76</v>
      </c>
      <c r="AU408" s="175" t="s">
        <v>8</v>
      </c>
      <c r="AY408" s="167" t="s">
        <v>197</v>
      </c>
      <c r="BK408" s="176">
        <f>SUM(BK409:BK419)</f>
        <v>0</v>
      </c>
    </row>
    <row r="409" s="2" customFormat="1" ht="21.75" customHeight="1">
      <c r="A409" s="37"/>
      <c r="B409" s="179"/>
      <c r="C409" s="180" t="s">
        <v>591</v>
      </c>
      <c r="D409" s="180" t="s">
        <v>199</v>
      </c>
      <c r="E409" s="181" t="s">
        <v>592</v>
      </c>
      <c r="F409" s="182" t="s">
        <v>593</v>
      </c>
      <c r="G409" s="183" t="s">
        <v>386</v>
      </c>
      <c r="H409" s="184">
        <v>10</v>
      </c>
      <c r="I409" s="185"/>
      <c r="J409" s="186">
        <f>ROUND(I409*H409,0)</f>
        <v>0</v>
      </c>
      <c r="K409" s="182" t="s">
        <v>203</v>
      </c>
      <c r="L409" s="38"/>
      <c r="M409" s="187" t="s">
        <v>1</v>
      </c>
      <c r="N409" s="188" t="s">
        <v>42</v>
      </c>
      <c r="O409" s="76"/>
      <c r="P409" s="189">
        <f>O409*H409</f>
        <v>0</v>
      </c>
      <c r="Q409" s="189">
        <v>0.0026700000000000001</v>
      </c>
      <c r="R409" s="189">
        <f>Q409*H409</f>
        <v>0.026700000000000002</v>
      </c>
      <c r="S409" s="189">
        <v>0</v>
      </c>
      <c r="T409" s="190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1" t="s">
        <v>284</v>
      </c>
      <c r="AT409" s="191" t="s">
        <v>199</v>
      </c>
      <c r="AU409" s="191" t="s">
        <v>81</v>
      </c>
      <c r="AY409" s="18" t="s">
        <v>197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8" t="s">
        <v>8</v>
      </c>
      <c r="BK409" s="192">
        <f>ROUND(I409*H409,0)</f>
        <v>0</v>
      </c>
      <c r="BL409" s="18" t="s">
        <v>284</v>
      </c>
      <c r="BM409" s="191" t="s">
        <v>594</v>
      </c>
    </row>
    <row r="410" s="13" customFormat="1">
      <c r="A410" s="13"/>
      <c r="B410" s="193"/>
      <c r="C410" s="13"/>
      <c r="D410" s="194" t="s">
        <v>205</v>
      </c>
      <c r="E410" s="195" t="s">
        <v>1</v>
      </c>
      <c r="F410" s="196" t="s">
        <v>595</v>
      </c>
      <c r="G410" s="13"/>
      <c r="H410" s="197">
        <v>10</v>
      </c>
      <c r="I410" s="198"/>
      <c r="J410" s="13"/>
      <c r="K410" s="13"/>
      <c r="L410" s="193"/>
      <c r="M410" s="199"/>
      <c r="N410" s="200"/>
      <c r="O410" s="200"/>
      <c r="P410" s="200"/>
      <c r="Q410" s="200"/>
      <c r="R410" s="200"/>
      <c r="S410" s="200"/>
      <c r="T410" s="20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5" t="s">
        <v>205</v>
      </c>
      <c r="AU410" s="195" t="s">
        <v>81</v>
      </c>
      <c r="AV410" s="13" t="s">
        <v>81</v>
      </c>
      <c r="AW410" s="13" t="s">
        <v>33</v>
      </c>
      <c r="AX410" s="13" t="s">
        <v>8</v>
      </c>
      <c r="AY410" s="195" t="s">
        <v>197</v>
      </c>
    </row>
    <row r="411" s="2" customFormat="1" ht="24.15" customHeight="1">
      <c r="A411" s="37"/>
      <c r="B411" s="179"/>
      <c r="C411" s="218" t="s">
        <v>596</v>
      </c>
      <c r="D411" s="218" t="s">
        <v>370</v>
      </c>
      <c r="E411" s="219" t="s">
        <v>597</v>
      </c>
      <c r="F411" s="220" t="s">
        <v>598</v>
      </c>
      <c r="G411" s="221" t="s">
        <v>225</v>
      </c>
      <c r="H411" s="222">
        <v>0.0060000000000000001</v>
      </c>
      <c r="I411" s="223"/>
      <c r="J411" s="224">
        <f>ROUND(I411*H411,0)</f>
        <v>0</v>
      </c>
      <c r="K411" s="220" t="s">
        <v>203</v>
      </c>
      <c r="L411" s="225"/>
      <c r="M411" s="226" t="s">
        <v>1</v>
      </c>
      <c r="N411" s="227" t="s">
        <v>42</v>
      </c>
      <c r="O411" s="76"/>
      <c r="P411" s="189">
        <f>O411*H411</f>
        <v>0</v>
      </c>
      <c r="Q411" s="189">
        <v>1</v>
      </c>
      <c r="R411" s="189">
        <f>Q411*H411</f>
        <v>0.0060000000000000001</v>
      </c>
      <c r="S411" s="189">
        <v>0</v>
      </c>
      <c r="T411" s="190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1" t="s">
        <v>392</v>
      </c>
      <c r="AT411" s="191" t="s">
        <v>370</v>
      </c>
      <c r="AU411" s="191" t="s">
        <v>81</v>
      </c>
      <c r="AY411" s="18" t="s">
        <v>197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8" t="s">
        <v>8</v>
      </c>
      <c r="BK411" s="192">
        <f>ROUND(I411*H411,0)</f>
        <v>0</v>
      </c>
      <c r="BL411" s="18" t="s">
        <v>284</v>
      </c>
      <c r="BM411" s="191" t="s">
        <v>599</v>
      </c>
    </row>
    <row r="412" s="13" customFormat="1">
      <c r="A412" s="13"/>
      <c r="B412" s="193"/>
      <c r="C412" s="13"/>
      <c r="D412" s="194" t="s">
        <v>205</v>
      </c>
      <c r="E412" s="195" t="s">
        <v>1</v>
      </c>
      <c r="F412" s="196" t="s">
        <v>600</v>
      </c>
      <c r="G412" s="13"/>
      <c r="H412" s="197">
        <v>0.0060000000000000001</v>
      </c>
      <c r="I412" s="198"/>
      <c r="J412" s="13"/>
      <c r="K412" s="13"/>
      <c r="L412" s="193"/>
      <c r="M412" s="199"/>
      <c r="N412" s="200"/>
      <c r="O412" s="200"/>
      <c r="P412" s="200"/>
      <c r="Q412" s="200"/>
      <c r="R412" s="200"/>
      <c r="S412" s="200"/>
      <c r="T412" s="20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5" t="s">
        <v>205</v>
      </c>
      <c r="AU412" s="195" t="s">
        <v>81</v>
      </c>
      <c r="AV412" s="13" t="s">
        <v>81</v>
      </c>
      <c r="AW412" s="13" t="s">
        <v>33</v>
      </c>
      <c r="AX412" s="13" t="s">
        <v>8</v>
      </c>
      <c r="AY412" s="195" t="s">
        <v>197</v>
      </c>
    </row>
    <row r="413" s="2" customFormat="1" ht="24.15" customHeight="1">
      <c r="A413" s="37"/>
      <c r="B413" s="179"/>
      <c r="C413" s="180" t="s">
        <v>601</v>
      </c>
      <c r="D413" s="180" t="s">
        <v>199</v>
      </c>
      <c r="E413" s="181" t="s">
        <v>602</v>
      </c>
      <c r="F413" s="182" t="s">
        <v>603</v>
      </c>
      <c r="G413" s="183" t="s">
        <v>247</v>
      </c>
      <c r="H413" s="184">
        <v>11.76</v>
      </c>
      <c r="I413" s="185"/>
      <c r="J413" s="186">
        <f>ROUND(I413*H413,0)</f>
        <v>0</v>
      </c>
      <c r="K413" s="182" t="s">
        <v>203</v>
      </c>
      <c r="L413" s="38"/>
      <c r="M413" s="187" t="s">
        <v>1</v>
      </c>
      <c r="N413" s="188" t="s">
        <v>42</v>
      </c>
      <c r="O413" s="76"/>
      <c r="P413" s="189">
        <f>O413*H413</f>
        <v>0</v>
      </c>
      <c r="Q413" s="189">
        <v>0.0138756</v>
      </c>
      <c r="R413" s="189">
        <f>Q413*H413</f>
        <v>0.16317705599999999</v>
      </c>
      <c r="S413" s="189">
        <v>0</v>
      </c>
      <c r="T413" s="190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1" t="s">
        <v>284</v>
      </c>
      <c r="AT413" s="191" t="s">
        <v>199</v>
      </c>
      <c r="AU413" s="191" t="s">
        <v>81</v>
      </c>
      <c r="AY413" s="18" t="s">
        <v>197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8" t="s">
        <v>8</v>
      </c>
      <c r="BK413" s="192">
        <f>ROUND(I413*H413,0)</f>
        <v>0</v>
      </c>
      <c r="BL413" s="18" t="s">
        <v>284</v>
      </c>
      <c r="BM413" s="191" t="s">
        <v>604</v>
      </c>
    </row>
    <row r="414" s="13" customFormat="1">
      <c r="A414" s="13"/>
      <c r="B414" s="193"/>
      <c r="C414" s="13"/>
      <c r="D414" s="194" t="s">
        <v>205</v>
      </c>
      <c r="E414" s="195" t="s">
        <v>1</v>
      </c>
      <c r="F414" s="196" t="s">
        <v>605</v>
      </c>
      <c r="G414" s="13"/>
      <c r="H414" s="197">
        <v>11.76</v>
      </c>
      <c r="I414" s="198"/>
      <c r="J414" s="13"/>
      <c r="K414" s="13"/>
      <c r="L414" s="193"/>
      <c r="M414" s="199"/>
      <c r="N414" s="200"/>
      <c r="O414" s="200"/>
      <c r="P414" s="200"/>
      <c r="Q414" s="200"/>
      <c r="R414" s="200"/>
      <c r="S414" s="200"/>
      <c r="T414" s="20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5" t="s">
        <v>205</v>
      </c>
      <c r="AU414" s="195" t="s">
        <v>81</v>
      </c>
      <c r="AV414" s="13" t="s">
        <v>81</v>
      </c>
      <c r="AW414" s="13" t="s">
        <v>33</v>
      </c>
      <c r="AX414" s="13" t="s">
        <v>8</v>
      </c>
      <c r="AY414" s="195" t="s">
        <v>197</v>
      </c>
    </row>
    <row r="415" s="2" customFormat="1" ht="16.5" customHeight="1">
      <c r="A415" s="37"/>
      <c r="B415" s="179"/>
      <c r="C415" s="180" t="s">
        <v>606</v>
      </c>
      <c r="D415" s="180" t="s">
        <v>199</v>
      </c>
      <c r="E415" s="181" t="s">
        <v>607</v>
      </c>
      <c r="F415" s="182" t="s">
        <v>608</v>
      </c>
      <c r="G415" s="183" t="s">
        <v>287</v>
      </c>
      <c r="H415" s="184">
        <v>15</v>
      </c>
      <c r="I415" s="185"/>
      <c r="J415" s="186">
        <f>ROUND(I415*H415,0)</f>
        <v>0</v>
      </c>
      <c r="K415" s="182" t="s">
        <v>203</v>
      </c>
      <c r="L415" s="38"/>
      <c r="M415" s="187" t="s">
        <v>1</v>
      </c>
      <c r="N415" s="188" t="s">
        <v>42</v>
      </c>
      <c r="O415" s="76"/>
      <c r="P415" s="189">
        <f>O415*H415</f>
        <v>0</v>
      </c>
      <c r="Q415" s="189">
        <v>1.0504E-05</v>
      </c>
      <c r="R415" s="189">
        <f>Q415*H415</f>
        <v>0.00015756</v>
      </c>
      <c r="S415" s="189">
        <v>0</v>
      </c>
      <c r="T415" s="190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1" t="s">
        <v>284</v>
      </c>
      <c r="AT415" s="191" t="s">
        <v>199</v>
      </c>
      <c r="AU415" s="191" t="s">
        <v>81</v>
      </c>
      <c r="AY415" s="18" t="s">
        <v>197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8" t="s">
        <v>8</v>
      </c>
      <c r="BK415" s="192">
        <f>ROUND(I415*H415,0)</f>
        <v>0</v>
      </c>
      <c r="BL415" s="18" t="s">
        <v>284</v>
      </c>
      <c r="BM415" s="191" t="s">
        <v>609</v>
      </c>
    </row>
    <row r="416" s="13" customFormat="1">
      <c r="A416" s="13"/>
      <c r="B416" s="193"/>
      <c r="C416" s="13"/>
      <c r="D416" s="194" t="s">
        <v>205</v>
      </c>
      <c r="E416" s="195" t="s">
        <v>1</v>
      </c>
      <c r="F416" s="196" t="s">
        <v>610</v>
      </c>
      <c r="G416" s="13"/>
      <c r="H416" s="197">
        <v>15</v>
      </c>
      <c r="I416" s="198"/>
      <c r="J416" s="13"/>
      <c r="K416" s="13"/>
      <c r="L416" s="193"/>
      <c r="M416" s="199"/>
      <c r="N416" s="200"/>
      <c r="O416" s="200"/>
      <c r="P416" s="200"/>
      <c r="Q416" s="200"/>
      <c r="R416" s="200"/>
      <c r="S416" s="200"/>
      <c r="T416" s="20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5" t="s">
        <v>205</v>
      </c>
      <c r="AU416" s="195" t="s">
        <v>81</v>
      </c>
      <c r="AV416" s="13" t="s">
        <v>81</v>
      </c>
      <c r="AW416" s="13" t="s">
        <v>33</v>
      </c>
      <c r="AX416" s="13" t="s">
        <v>8</v>
      </c>
      <c r="AY416" s="195" t="s">
        <v>197</v>
      </c>
    </row>
    <row r="417" s="2" customFormat="1" ht="21.75" customHeight="1">
      <c r="A417" s="37"/>
      <c r="B417" s="179"/>
      <c r="C417" s="218" t="s">
        <v>611</v>
      </c>
      <c r="D417" s="218" t="s">
        <v>370</v>
      </c>
      <c r="E417" s="219" t="s">
        <v>612</v>
      </c>
      <c r="F417" s="220" t="s">
        <v>613</v>
      </c>
      <c r="G417" s="221" t="s">
        <v>202</v>
      </c>
      <c r="H417" s="222">
        <v>0.23100000000000001</v>
      </c>
      <c r="I417" s="223"/>
      <c r="J417" s="224">
        <f>ROUND(I417*H417,0)</f>
        <v>0</v>
      </c>
      <c r="K417" s="220" t="s">
        <v>203</v>
      </c>
      <c r="L417" s="225"/>
      <c r="M417" s="226" t="s">
        <v>1</v>
      </c>
      <c r="N417" s="227" t="s">
        <v>42</v>
      </c>
      <c r="O417" s="76"/>
      <c r="P417" s="189">
        <f>O417*H417</f>
        <v>0</v>
      </c>
      <c r="Q417" s="189">
        <v>0.55000000000000004</v>
      </c>
      <c r="R417" s="189">
        <f>Q417*H417</f>
        <v>0.12705000000000002</v>
      </c>
      <c r="S417" s="189">
        <v>0</v>
      </c>
      <c r="T417" s="190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1" t="s">
        <v>392</v>
      </c>
      <c r="AT417" s="191" t="s">
        <v>370</v>
      </c>
      <c r="AU417" s="191" t="s">
        <v>81</v>
      </c>
      <c r="AY417" s="18" t="s">
        <v>197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8" t="s">
        <v>8</v>
      </c>
      <c r="BK417" s="192">
        <f>ROUND(I417*H417,0)</f>
        <v>0</v>
      </c>
      <c r="BL417" s="18" t="s">
        <v>284</v>
      </c>
      <c r="BM417" s="191" t="s">
        <v>614</v>
      </c>
    </row>
    <row r="418" s="13" customFormat="1">
      <c r="A418" s="13"/>
      <c r="B418" s="193"/>
      <c r="C418" s="13"/>
      <c r="D418" s="194" t="s">
        <v>205</v>
      </c>
      <c r="E418" s="195" t="s">
        <v>1</v>
      </c>
      <c r="F418" s="196" t="s">
        <v>615</v>
      </c>
      <c r="G418" s="13"/>
      <c r="H418" s="197">
        <v>0.23100000000000001</v>
      </c>
      <c r="I418" s="198"/>
      <c r="J418" s="13"/>
      <c r="K418" s="13"/>
      <c r="L418" s="193"/>
      <c r="M418" s="199"/>
      <c r="N418" s="200"/>
      <c r="O418" s="200"/>
      <c r="P418" s="200"/>
      <c r="Q418" s="200"/>
      <c r="R418" s="200"/>
      <c r="S418" s="200"/>
      <c r="T418" s="20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5" t="s">
        <v>205</v>
      </c>
      <c r="AU418" s="195" t="s">
        <v>81</v>
      </c>
      <c r="AV418" s="13" t="s">
        <v>81</v>
      </c>
      <c r="AW418" s="13" t="s">
        <v>33</v>
      </c>
      <c r="AX418" s="13" t="s">
        <v>8</v>
      </c>
      <c r="AY418" s="195" t="s">
        <v>197</v>
      </c>
    </row>
    <row r="419" s="2" customFormat="1" ht="24.15" customHeight="1">
      <c r="A419" s="37"/>
      <c r="B419" s="179"/>
      <c r="C419" s="180" t="s">
        <v>616</v>
      </c>
      <c r="D419" s="180" t="s">
        <v>199</v>
      </c>
      <c r="E419" s="181" t="s">
        <v>617</v>
      </c>
      <c r="F419" s="182" t="s">
        <v>618</v>
      </c>
      <c r="G419" s="183" t="s">
        <v>225</v>
      </c>
      <c r="H419" s="184">
        <v>0.32300000000000001</v>
      </c>
      <c r="I419" s="185"/>
      <c r="J419" s="186">
        <f>ROUND(I419*H419,0)</f>
        <v>0</v>
      </c>
      <c r="K419" s="182" t="s">
        <v>203</v>
      </c>
      <c r="L419" s="38"/>
      <c r="M419" s="187" t="s">
        <v>1</v>
      </c>
      <c r="N419" s="188" t="s">
        <v>42</v>
      </c>
      <c r="O419" s="76"/>
      <c r="P419" s="189">
        <f>O419*H419</f>
        <v>0</v>
      </c>
      <c r="Q419" s="189">
        <v>0</v>
      </c>
      <c r="R419" s="189">
        <f>Q419*H419</f>
        <v>0</v>
      </c>
      <c r="S419" s="189">
        <v>0</v>
      </c>
      <c r="T419" s="190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1" t="s">
        <v>284</v>
      </c>
      <c r="AT419" s="191" t="s">
        <v>199</v>
      </c>
      <c r="AU419" s="191" t="s">
        <v>81</v>
      </c>
      <c r="AY419" s="18" t="s">
        <v>197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8" t="s">
        <v>8</v>
      </c>
      <c r="BK419" s="192">
        <f>ROUND(I419*H419,0)</f>
        <v>0</v>
      </c>
      <c r="BL419" s="18" t="s">
        <v>284</v>
      </c>
      <c r="BM419" s="191" t="s">
        <v>619</v>
      </c>
    </row>
    <row r="420" s="12" customFormat="1" ht="22.8" customHeight="1">
      <c r="A420" s="12"/>
      <c r="B420" s="166"/>
      <c r="C420" s="12"/>
      <c r="D420" s="167" t="s">
        <v>76</v>
      </c>
      <c r="E420" s="177" t="s">
        <v>620</v>
      </c>
      <c r="F420" s="177" t="s">
        <v>621</v>
      </c>
      <c r="G420" s="12"/>
      <c r="H420" s="12"/>
      <c r="I420" s="169"/>
      <c r="J420" s="178">
        <f>BK420</f>
        <v>0</v>
      </c>
      <c r="K420" s="12"/>
      <c r="L420" s="166"/>
      <c r="M420" s="171"/>
      <c r="N420" s="172"/>
      <c r="O420" s="172"/>
      <c r="P420" s="173">
        <f>SUM(P421:P455)</f>
        <v>0</v>
      </c>
      <c r="Q420" s="172"/>
      <c r="R420" s="173">
        <f>SUM(R421:R455)</f>
        <v>3.8161434917000001</v>
      </c>
      <c r="S420" s="172"/>
      <c r="T420" s="174">
        <f>SUM(T421:T455)</f>
        <v>0.60864750000000001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67" t="s">
        <v>81</v>
      </c>
      <c r="AT420" s="175" t="s">
        <v>76</v>
      </c>
      <c r="AU420" s="175" t="s">
        <v>8</v>
      </c>
      <c r="AY420" s="167" t="s">
        <v>197</v>
      </c>
      <c r="BK420" s="176">
        <f>SUM(BK421:BK455)</f>
        <v>0</v>
      </c>
    </row>
    <row r="421" s="2" customFormat="1" ht="24.15" customHeight="1">
      <c r="A421" s="37"/>
      <c r="B421" s="179"/>
      <c r="C421" s="180" t="s">
        <v>622</v>
      </c>
      <c r="D421" s="180" t="s">
        <v>199</v>
      </c>
      <c r="E421" s="181" t="s">
        <v>623</v>
      </c>
      <c r="F421" s="182" t="s">
        <v>624</v>
      </c>
      <c r="G421" s="183" t="s">
        <v>247</v>
      </c>
      <c r="H421" s="184">
        <v>19.170000000000002</v>
      </c>
      <c r="I421" s="185"/>
      <c r="J421" s="186">
        <f>ROUND(I421*H421,0)</f>
        <v>0</v>
      </c>
      <c r="K421" s="182" t="s">
        <v>203</v>
      </c>
      <c r="L421" s="38"/>
      <c r="M421" s="187" t="s">
        <v>1</v>
      </c>
      <c r="N421" s="188" t="s">
        <v>42</v>
      </c>
      <c r="O421" s="76"/>
      <c r="P421" s="189">
        <f>O421*H421</f>
        <v>0</v>
      </c>
      <c r="Q421" s="189">
        <v>0.022446899999999999</v>
      </c>
      <c r="R421" s="189">
        <f>Q421*H421</f>
        <v>0.43030707300000004</v>
      </c>
      <c r="S421" s="189">
        <v>0</v>
      </c>
      <c r="T421" s="190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1" t="s">
        <v>284</v>
      </c>
      <c r="AT421" s="191" t="s">
        <v>199</v>
      </c>
      <c r="AU421" s="191" t="s">
        <v>81</v>
      </c>
      <c r="AY421" s="18" t="s">
        <v>197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8" t="s">
        <v>8</v>
      </c>
      <c r="BK421" s="192">
        <f>ROUND(I421*H421,0)</f>
        <v>0</v>
      </c>
      <c r="BL421" s="18" t="s">
        <v>284</v>
      </c>
      <c r="BM421" s="191" t="s">
        <v>625</v>
      </c>
    </row>
    <row r="422" s="13" customFormat="1">
      <c r="A422" s="13"/>
      <c r="B422" s="193"/>
      <c r="C422" s="13"/>
      <c r="D422" s="194" t="s">
        <v>205</v>
      </c>
      <c r="E422" s="195" t="s">
        <v>1</v>
      </c>
      <c r="F422" s="196" t="s">
        <v>626</v>
      </c>
      <c r="G422" s="13"/>
      <c r="H422" s="197">
        <v>10.26</v>
      </c>
      <c r="I422" s="198"/>
      <c r="J422" s="13"/>
      <c r="K422" s="13"/>
      <c r="L422" s="193"/>
      <c r="M422" s="199"/>
      <c r="N422" s="200"/>
      <c r="O422" s="200"/>
      <c r="P422" s="200"/>
      <c r="Q422" s="200"/>
      <c r="R422" s="200"/>
      <c r="S422" s="200"/>
      <c r="T422" s="20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5" t="s">
        <v>205</v>
      </c>
      <c r="AU422" s="195" t="s">
        <v>81</v>
      </c>
      <c r="AV422" s="13" t="s">
        <v>81</v>
      </c>
      <c r="AW422" s="13" t="s">
        <v>33</v>
      </c>
      <c r="AX422" s="13" t="s">
        <v>77</v>
      </c>
      <c r="AY422" s="195" t="s">
        <v>197</v>
      </c>
    </row>
    <row r="423" s="13" customFormat="1">
      <c r="A423" s="13"/>
      <c r="B423" s="193"/>
      <c r="C423" s="13"/>
      <c r="D423" s="194" t="s">
        <v>205</v>
      </c>
      <c r="E423" s="195" t="s">
        <v>1</v>
      </c>
      <c r="F423" s="196" t="s">
        <v>627</v>
      </c>
      <c r="G423" s="13"/>
      <c r="H423" s="197">
        <v>8.9100000000000001</v>
      </c>
      <c r="I423" s="198"/>
      <c r="J423" s="13"/>
      <c r="K423" s="13"/>
      <c r="L423" s="193"/>
      <c r="M423" s="199"/>
      <c r="N423" s="200"/>
      <c r="O423" s="200"/>
      <c r="P423" s="200"/>
      <c r="Q423" s="200"/>
      <c r="R423" s="200"/>
      <c r="S423" s="200"/>
      <c r="T423" s="20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5" t="s">
        <v>205</v>
      </c>
      <c r="AU423" s="195" t="s">
        <v>81</v>
      </c>
      <c r="AV423" s="13" t="s">
        <v>81</v>
      </c>
      <c r="AW423" s="13" t="s">
        <v>33</v>
      </c>
      <c r="AX423" s="13" t="s">
        <v>77</v>
      </c>
      <c r="AY423" s="195" t="s">
        <v>197</v>
      </c>
    </row>
    <row r="424" s="14" customFormat="1">
      <c r="A424" s="14"/>
      <c r="B424" s="202"/>
      <c r="C424" s="14"/>
      <c r="D424" s="194" t="s">
        <v>205</v>
      </c>
      <c r="E424" s="203" t="s">
        <v>1</v>
      </c>
      <c r="F424" s="204" t="s">
        <v>628</v>
      </c>
      <c r="G424" s="14"/>
      <c r="H424" s="205">
        <v>19.170000000000002</v>
      </c>
      <c r="I424" s="206"/>
      <c r="J424" s="14"/>
      <c r="K424" s="14"/>
      <c r="L424" s="202"/>
      <c r="M424" s="207"/>
      <c r="N424" s="208"/>
      <c r="O424" s="208"/>
      <c r="P424" s="208"/>
      <c r="Q424" s="208"/>
      <c r="R424" s="208"/>
      <c r="S424" s="208"/>
      <c r="T424" s="20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3" t="s">
        <v>205</v>
      </c>
      <c r="AU424" s="203" t="s">
        <v>81</v>
      </c>
      <c r="AV424" s="14" t="s">
        <v>208</v>
      </c>
      <c r="AW424" s="14" t="s">
        <v>33</v>
      </c>
      <c r="AX424" s="14" t="s">
        <v>8</v>
      </c>
      <c r="AY424" s="203" t="s">
        <v>197</v>
      </c>
    </row>
    <row r="425" s="2" customFormat="1" ht="24.15" customHeight="1">
      <c r="A425" s="37"/>
      <c r="B425" s="179"/>
      <c r="C425" s="180" t="s">
        <v>629</v>
      </c>
      <c r="D425" s="180" t="s">
        <v>199</v>
      </c>
      <c r="E425" s="181" t="s">
        <v>630</v>
      </c>
      <c r="F425" s="182" t="s">
        <v>631</v>
      </c>
      <c r="G425" s="183" t="s">
        <v>247</v>
      </c>
      <c r="H425" s="184">
        <v>30.649000000000001</v>
      </c>
      <c r="I425" s="185"/>
      <c r="J425" s="186">
        <f>ROUND(I425*H425,0)</f>
        <v>0</v>
      </c>
      <c r="K425" s="182" t="s">
        <v>203</v>
      </c>
      <c r="L425" s="38"/>
      <c r="M425" s="187" t="s">
        <v>1</v>
      </c>
      <c r="N425" s="188" t="s">
        <v>42</v>
      </c>
      <c r="O425" s="76"/>
      <c r="P425" s="189">
        <f>O425*H425</f>
        <v>0</v>
      </c>
      <c r="Q425" s="189">
        <v>0.025506899999999999</v>
      </c>
      <c r="R425" s="189">
        <f>Q425*H425</f>
        <v>0.7817609781</v>
      </c>
      <c r="S425" s="189">
        <v>0</v>
      </c>
      <c r="T425" s="190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1" t="s">
        <v>284</v>
      </c>
      <c r="AT425" s="191" t="s">
        <v>199</v>
      </c>
      <c r="AU425" s="191" t="s">
        <v>81</v>
      </c>
      <c r="AY425" s="18" t="s">
        <v>197</v>
      </c>
      <c r="BE425" s="192">
        <f>IF(N425="základní",J425,0)</f>
        <v>0</v>
      </c>
      <c r="BF425" s="192">
        <f>IF(N425="snížená",J425,0)</f>
        <v>0</v>
      </c>
      <c r="BG425" s="192">
        <f>IF(N425="zákl. přenesená",J425,0)</f>
        <v>0</v>
      </c>
      <c r="BH425" s="192">
        <f>IF(N425="sníž. přenesená",J425,0)</f>
        <v>0</v>
      </c>
      <c r="BI425" s="192">
        <f>IF(N425="nulová",J425,0)</f>
        <v>0</v>
      </c>
      <c r="BJ425" s="18" t="s">
        <v>8</v>
      </c>
      <c r="BK425" s="192">
        <f>ROUND(I425*H425,0)</f>
        <v>0</v>
      </c>
      <c r="BL425" s="18" t="s">
        <v>284</v>
      </c>
      <c r="BM425" s="191" t="s">
        <v>632</v>
      </c>
    </row>
    <row r="426" s="13" customFormat="1">
      <c r="A426" s="13"/>
      <c r="B426" s="193"/>
      <c r="C426" s="13"/>
      <c r="D426" s="194" t="s">
        <v>205</v>
      </c>
      <c r="E426" s="195" t="s">
        <v>1</v>
      </c>
      <c r="F426" s="196" t="s">
        <v>633</v>
      </c>
      <c r="G426" s="13"/>
      <c r="H426" s="197">
        <v>21.036999999999999</v>
      </c>
      <c r="I426" s="198"/>
      <c r="J426" s="13"/>
      <c r="K426" s="13"/>
      <c r="L426" s="193"/>
      <c r="M426" s="199"/>
      <c r="N426" s="200"/>
      <c r="O426" s="200"/>
      <c r="P426" s="200"/>
      <c r="Q426" s="200"/>
      <c r="R426" s="200"/>
      <c r="S426" s="200"/>
      <c r="T426" s="20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5" t="s">
        <v>205</v>
      </c>
      <c r="AU426" s="195" t="s">
        <v>81</v>
      </c>
      <c r="AV426" s="13" t="s">
        <v>81</v>
      </c>
      <c r="AW426" s="13" t="s">
        <v>33</v>
      </c>
      <c r="AX426" s="13" t="s">
        <v>77</v>
      </c>
      <c r="AY426" s="195" t="s">
        <v>197</v>
      </c>
    </row>
    <row r="427" s="13" customFormat="1">
      <c r="A427" s="13"/>
      <c r="B427" s="193"/>
      <c r="C427" s="13"/>
      <c r="D427" s="194" t="s">
        <v>205</v>
      </c>
      <c r="E427" s="195" t="s">
        <v>1</v>
      </c>
      <c r="F427" s="196" t="s">
        <v>634</v>
      </c>
      <c r="G427" s="13"/>
      <c r="H427" s="197">
        <v>9.6120000000000001</v>
      </c>
      <c r="I427" s="198"/>
      <c r="J427" s="13"/>
      <c r="K427" s="13"/>
      <c r="L427" s="193"/>
      <c r="M427" s="199"/>
      <c r="N427" s="200"/>
      <c r="O427" s="200"/>
      <c r="P427" s="200"/>
      <c r="Q427" s="200"/>
      <c r="R427" s="200"/>
      <c r="S427" s="200"/>
      <c r="T427" s="20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5" t="s">
        <v>205</v>
      </c>
      <c r="AU427" s="195" t="s">
        <v>81</v>
      </c>
      <c r="AV427" s="13" t="s">
        <v>81</v>
      </c>
      <c r="AW427" s="13" t="s">
        <v>33</v>
      </c>
      <c r="AX427" s="13" t="s">
        <v>77</v>
      </c>
      <c r="AY427" s="195" t="s">
        <v>197</v>
      </c>
    </row>
    <row r="428" s="14" customFormat="1">
      <c r="A428" s="14"/>
      <c r="B428" s="202"/>
      <c r="C428" s="14"/>
      <c r="D428" s="194" t="s">
        <v>205</v>
      </c>
      <c r="E428" s="203" t="s">
        <v>1</v>
      </c>
      <c r="F428" s="204" t="s">
        <v>635</v>
      </c>
      <c r="G428" s="14"/>
      <c r="H428" s="205">
        <v>30.649000000000001</v>
      </c>
      <c r="I428" s="206"/>
      <c r="J428" s="14"/>
      <c r="K428" s="14"/>
      <c r="L428" s="202"/>
      <c r="M428" s="207"/>
      <c r="N428" s="208"/>
      <c r="O428" s="208"/>
      <c r="P428" s="208"/>
      <c r="Q428" s="208"/>
      <c r="R428" s="208"/>
      <c r="S428" s="208"/>
      <c r="T428" s="20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3" t="s">
        <v>205</v>
      </c>
      <c r="AU428" s="203" t="s">
        <v>81</v>
      </c>
      <c r="AV428" s="14" t="s">
        <v>208</v>
      </c>
      <c r="AW428" s="14" t="s">
        <v>33</v>
      </c>
      <c r="AX428" s="14" t="s">
        <v>77</v>
      </c>
      <c r="AY428" s="203" t="s">
        <v>197</v>
      </c>
    </row>
    <row r="429" s="15" customFormat="1">
      <c r="A429" s="15"/>
      <c r="B429" s="210"/>
      <c r="C429" s="15"/>
      <c r="D429" s="194" t="s">
        <v>205</v>
      </c>
      <c r="E429" s="211" t="s">
        <v>119</v>
      </c>
      <c r="F429" s="212" t="s">
        <v>636</v>
      </c>
      <c r="G429" s="15"/>
      <c r="H429" s="213">
        <v>30.649000000000001</v>
      </c>
      <c r="I429" s="214"/>
      <c r="J429" s="15"/>
      <c r="K429" s="15"/>
      <c r="L429" s="210"/>
      <c r="M429" s="215"/>
      <c r="N429" s="216"/>
      <c r="O429" s="216"/>
      <c r="P429" s="216"/>
      <c r="Q429" s="216"/>
      <c r="R429" s="216"/>
      <c r="S429" s="216"/>
      <c r="T429" s="21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11" t="s">
        <v>205</v>
      </c>
      <c r="AU429" s="211" t="s">
        <v>81</v>
      </c>
      <c r="AV429" s="15" t="s">
        <v>96</v>
      </c>
      <c r="AW429" s="15" t="s">
        <v>33</v>
      </c>
      <c r="AX429" s="15" t="s">
        <v>8</v>
      </c>
      <c r="AY429" s="211" t="s">
        <v>197</v>
      </c>
    </row>
    <row r="430" s="2" customFormat="1" ht="21.75" customHeight="1">
      <c r="A430" s="37"/>
      <c r="B430" s="179"/>
      <c r="C430" s="180" t="s">
        <v>637</v>
      </c>
      <c r="D430" s="180" t="s">
        <v>199</v>
      </c>
      <c r="E430" s="181" t="s">
        <v>638</v>
      </c>
      <c r="F430" s="182" t="s">
        <v>639</v>
      </c>
      <c r="G430" s="183" t="s">
        <v>247</v>
      </c>
      <c r="H430" s="184">
        <v>30.649000000000001</v>
      </c>
      <c r="I430" s="185"/>
      <c r="J430" s="186">
        <f>ROUND(I430*H430,0)</f>
        <v>0</v>
      </c>
      <c r="K430" s="182" t="s">
        <v>203</v>
      </c>
      <c r="L430" s="38"/>
      <c r="M430" s="187" t="s">
        <v>1</v>
      </c>
      <c r="N430" s="188" t="s">
        <v>42</v>
      </c>
      <c r="O430" s="76"/>
      <c r="P430" s="189">
        <f>O430*H430</f>
        <v>0</v>
      </c>
      <c r="Q430" s="189">
        <v>0.00020000000000000001</v>
      </c>
      <c r="R430" s="189">
        <f>Q430*H430</f>
        <v>0.0061298000000000004</v>
      </c>
      <c r="S430" s="189">
        <v>0</v>
      </c>
      <c r="T430" s="190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1" t="s">
        <v>284</v>
      </c>
      <c r="AT430" s="191" t="s">
        <v>199</v>
      </c>
      <c r="AU430" s="191" t="s">
        <v>81</v>
      </c>
      <c r="AY430" s="18" t="s">
        <v>197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8" t="s">
        <v>8</v>
      </c>
      <c r="BK430" s="192">
        <f>ROUND(I430*H430,0)</f>
        <v>0</v>
      </c>
      <c r="BL430" s="18" t="s">
        <v>284</v>
      </c>
      <c r="BM430" s="191" t="s">
        <v>640</v>
      </c>
    </row>
    <row r="431" s="13" customFormat="1">
      <c r="A431" s="13"/>
      <c r="B431" s="193"/>
      <c r="C431" s="13"/>
      <c r="D431" s="194" t="s">
        <v>205</v>
      </c>
      <c r="E431" s="195" t="s">
        <v>1</v>
      </c>
      <c r="F431" s="196" t="s">
        <v>641</v>
      </c>
      <c r="G431" s="13"/>
      <c r="H431" s="197">
        <v>30.649000000000001</v>
      </c>
      <c r="I431" s="198"/>
      <c r="J431" s="13"/>
      <c r="K431" s="13"/>
      <c r="L431" s="193"/>
      <c r="M431" s="199"/>
      <c r="N431" s="200"/>
      <c r="O431" s="200"/>
      <c r="P431" s="200"/>
      <c r="Q431" s="200"/>
      <c r="R431" s="200"/>
      <c r="S431" s="200"/>
      <c r="T431" s="20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5" t="s">
        <v>205</v>
      </c>
      <c r="AU431" s="195" t="s">
        <v>81</v>
      </c>
      <c r="AV431" s="13" t="s">
        <v>81</v>
      </c>
      <c r="AW431" s="13" t="s">
        <v>33</v>
      </c>
      <c r="AX431" s="13" t="s">
        <v>77</v>
      </c>
      <c r="AY431" s="195" t="s">
        <v>197</v>
      </c>
    </row>
    <row r="432" s="13" customFormat="1">
      <c r="A432" s="13"/>
      <c r="B432" s="193"/>
      <c r="C432" s="13"/>
      <c r="D432" s="194" t="s">
        <v>205</v>
      </c>
      <c r="E432" s="195" t="s">
        <v>1</v>
      </c>
      <c r="F432" s="196" t="s">
        <v>126</v>
      </c>
      <c r="G432" s="13"/>
      <c r="H432" s="197">
        <v>0</v>
      </c>
      <c r="I432" s="198"/>
      <c r="J432" s="13"/>
      <c r="K432" s="13"/>
      <c r="L432" s="193"/>
      <c r="M432" s="199"/>
      <c r="N432" s="200"/>
      <c r="O432" s="200"/>
      <c r="P432" s="200"/>
      <c r="Q432" s="200"/>
      <c r="R432" s="200"/>
      <c r="S432" s="200"/>
      <c r="T432" s="20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5" t="s">
        <v>205</v>
      </c>
      <c r="AU432" s="195" t="s">
        <v>81</v>
      </c>
      <c r="AV432" s="13" t="s">
        <v>81</v>
      </c>
      <c r="AW432" s="13" t="s">
        <v>33</v>
      </c>
      <c r="AX432" s="13" t="s">
        <v>77</v>
      </c>
      <c r="AY432" s="195" t="s">
        <v>197</v>
      </c>
    </row>
    <row r="433" s="14" customFormat="1">
      <c r="A433" s="14"/>
      <c r="B433" s="202"/>
      <c r="C433" s="14"/>
      <c r="D433" s="194" t="s">
        <v>205</v>
      </c>
      <c r="E433" s="203" t="s">
        <v>1</v>
      </c>
      <c r="F433" s="204" t="s">
        <v>207</v>
      </c>
      <c r="G433" s="14"/>
      <c r="H433" s="205">
        <v>30.649000000000001</v>
      </c>
      <c r="I433" s="206"/>
      <c r="J433" s="14"/>
      <c r="K433" s="14"/>
      <c r="L433" s="202"/>
      <c r="M433" s="207"/>
      <c r="N433" s="208"/>
      <c r="O433" s="208"/>
      <c r="P433" s="208"/>
      <c r="Q433" s="208"/>
      <c r="R433" s="208"/>
      <c r="S433" s="208"/>
      <c r="T433" s="20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3" t="s">
        <v>205</v>
      </c>
      <c r="AU433" s="203" t="s">
        <v>81</v>
      </c>
      <c r="AV433" s="14" t="s">
        <v>208</v>
      </c>
      <c r="AW433" s="14" t="s">
        <v>33</v>
      </c>
      <c r="AX433" s="14" t="s">
        <v>8</v>
      </c>
      <c r="AY433" s="203" t="s">
        <v>197</v>
      </c>
    </row>
    <row r="434" s="2" customFormat="1" ht="24.15" customHeight="1">
      <c r="A434" s="37"/>
      <c r="B434" s="179"/>
      <c r="C434" s="180" t="s">
        <v>642</v>
      </c>
      <c r="D434" s="180" t="s">
        <v>199</v>
      </c>
      <c r="E434" s="181" t="s">
        <v>643</v>
      </c>
      <c r="F434" s="182" t="s">
        <v>644</v>
      </c>
      <c r="G434" s="183" t="s">
        <v>247</v>
      </c>
      <c r="H434" s="184">
        <v>19.170000000000002</v>
      </c>
      <c r="I434" s="185"/>
      <c r="J434" s="186">
        <f>ROUND(I434*H434,0)</f>
        <v>0</v>
      </c>
      <c r="K434" s="182" t="s">
        <v>203</v>
      </c>
      <c r="L434" s="38"/>
      <c r="M434" s="187" t="s">
        <v>1</v>
      </c>
      <c r="N434" s="188" t="s">
        <v>42</v>
      </c>
      <c r="O434" s="76"/>
      <c r="P434" s="189">
        <f>O434*H434</f>
        <v>0</v>
      </c>
      <c r="Q434" s="189">
        <v>0</v>
      </c>
      <c r="R434" s="189">
        <f>Q434*H434</f>
        <v>0</v>
      </c>
      <c r="S434" s="189">
        <v>0.03175</v>
      </c>
      <c r="T434" s="190">
        <f>S434*H434</f>
        <v>0.60864750000000001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1" t="s">
        <v>284</v>
      </c>
      <c r="AT434" s="191" t="s">
        <v>199</v>
      </c>
      <c r="AU434" s="191" t="s">
        <v>81</v>
      </c>
      <c r="AY434" s="18" t="s">
        <v>197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8" t="s">
        <v>8</v>
      </c>
      <c r="BK434" s="192">
        <f>ROUND(I434*H434,0)</f>
        <v>0</v>
      </c>
      <c r="BL434" s="18" t="s">
        <v>284</v>
      </c>
      <c r="BM434" s="191" t="s">
        <v>645</v>
      </c>
    </row>
    <row r="435" s="13" customFormat="1">
      <c r="A435" s="13"/>
      <c r="B435" s="193"/>
      <c r="C435" s="13"/>
      <c r="D435" s="194" t="s">
        <v>205</v>
      </c>
      <c r="E435" s="195" t="s">
        <v>1</v>
      </c>
      <c r="F435" s="196" t="s">
        <v>626</v>
      </c>
      <c r="G435" s="13"/>
      <c r="H435" s="197">
        <v>10.26</v>
      </c>
      <c r="I435" s="198"/>
      <c r="J435" s="13"/>
      <c r="K435" s="13"/>
      <c r="L435" s="193"/>
      <c r="M435" s="199"/>
      <c r="N435" s="200"/>
      <c r="O435" s="200"/>
      <c r="P435" s="200"/>
      <c r="Q435" s="200"/>
      <c r="R435" s="200"/>
      <c r="S435" s="200"/>
      <c r="T435" s="20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5" t="s">
        <v>205</v>
      </c>
      <c r="AU435" s="195" t="s">
        <v>81</v>
      </c>
      <c r="AV435" s="13" t="s">
        <v>81</v>
      </c>
      <c r="AW435" s="13" t="s">
        <v>33</v>
      </c>
      <c r="AX435" s="13" t="s">
        <v>77</v>
      </c>
      <c r="AY435" s="195" t="s">
        <v>197</v>
      </c>
    </row>
    <row r="436" s="13" customFormat="1">
      <c r="A436" s="13"/>
      <c r="B436" s="193"/>
      <c r="C436" s="13"/>
      <c r="D436" s="194" t="s">
        <v>205</v>
      </c>
      <c r="E436" s="195" t="s">
        <v>1</v>
      </c>
      <c r="F436" s="196" t="s">
        <v>627</v>
      </c>
      <c r="G436" s="13"/>
      <c r="H436" s="197">
        <v>8.9100000000000001</v>
      </c>
      <c r="I436" s="198"/>
      <c r="J436" s="13"/>
      <c r="K436" s="13"/>
      <c r="L436" s="193"/>
      <c r="M436" s="199"/>
      <c r="N436" s="200"/>
      <c r="O436" s="200"/>
      <c r="P436" s="200"/>
      <c r="Q436" s="200"/>
      <c r="R436" s="200"/>
      <c r="S436" s="200"/>
      <c r="T436" s="20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5" t="s">
        <v>205</v>
      </c>
      <c r="AU436" s="195" t="s">
        <v>81</v>
      </c>
      <c r="AV436" s="13" t="s">
        <v>81</v>
      </c>
      <c r="AW436" s="13" t="s">
        <v>33</v>
      </c>
      <c r="AX436" s="13" t="s">
        <v>77</v>
      </c>
      <c r="AY436" s="195" t="s">
        <v>197</v>
      </c>
    </row>
    <row r="437" s="14" customFormat="1">
      <c r="A437" s="14"/>
      <c r="B437" s="202"/>
      <c r="C437" s="14"/>
      <c r="D437" s="194" t="s">
        <v>205</v>
      </c>
      <c r="E437" s="203" t="s">
        <v>1</v>
      </c>
      <c r="F437" s="204" t="s">
        <v>628</v>
      </c>
      <c r="G437" s="14"/>
      <c r="H437" s="205">
        <v>19.170000000000002</v>
      </c>
      <c r="I437" s="206"/>
      <c r="J437" s="14"/>
      <c r="K437" s="14"/>
      <c r="L437" s="202"/>
      <c r="M437" s="207"/>
      <c r="N437" s="208"/>
      <c r="O437" s="208"/>
      <c r="P437" s="208"/>
      <c r="Q437" s="208"/>
      <c r="R437" s="208"/>
      <c r="S437" s="208"/>
      <c r="T437" s="20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3" t="s">
        <v>205</v>
      </c>
      <c r="AU437" s="203" t="s">
        <v>81</v>
      </c>
      <c r="AV437" s="14" t="s">
        <v>208</v>
      </c>
      <c r="AW437" s="14" t="s">
        <v>33</v>
      </c>
      <c r="AX437" s="14" t="s">
        <v>8</v>
      </c>
      <c r="AY437" s="203" t="s">
        <v>197</v>
      </c>
    </row>
    <row r="438" s="2" customFormat="1" ht="33" customHeight="1">
      <c r="A438" s="37"/>
      <c r="B438" s="179"/>
      <c r="C438" s="180" t="s">
        <v>646</v>
      </c>
      <c r="D438" s="180" t="s">
        <v>199</v>
      </c>
      <c r="E438" s="181" t="s">
        <v>647</v>
      </c>
      <c r="F438" s="182" t="s">
        <v>648</v>
      </c>
      <c r="G438" s="183" t="s">
        <v>247</v>
      </c>
      <c r="H438" s="184">
        <v>7.0199999999999996</v>
      </c>
      <c r="I438" s="185"/>
      <c r="J438" s="186">
        <f>ROUND(I438*H438,0)</f>
        <v>0</v>
      </c>
      <c r="K438" s="182" t="s">
        <v>203</v>
      </c>
      <c r="L438" s="38"/>
      <c r="M438" s="187" t="s">
        <v>1</v>
      </c>
      <c r="N438" s="188" t="s">
        <v>42</v>
      </c>
      <c r="O438" s="76"/>
      <c r="P438" s="189">
        <f>O438*H438</f>
        <v>0</v>
      </c>
      <c r="Q438" s="189">
        <v>0.013550400000000001</v>
      </c>
      <c r="R438" s="189">
        <f>Q438*H438</f>
        <v>0.095123808000000004</v>
      </c>
      <c r="S438" s="189">
        <v>0</v>
      </c>
      <c r="T438" s="190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1" t="s">
        <v>284</v>
      </c>
      <c r="AT438" s="191" t="s">
        <v>199</v>
      </c>
      <c r="AU438" s="191" t="s">
        <v>81</v>
      </c>
      <c r="AY438" s="18" t="s">
        <v>197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8" t="s">
        <v>8</v>
      </c>
      <c r="BK438" s="192">
        <f>ROUND(I438*H438,0)</f>
        <v>0</v>
      </c>
      <c r="BL438" s="18" t="s">
        <v>284</v>
      </c>
      <c r="BM438" s="191" t="s">
        <v>649</v>
      </c>
    </row>
    <row r="439" s="13" customFormat="1">
      <c r="A439" s="13"/>
      <c r="B439" s="193"/>
      <c r="C439" s="13"/>
      <c r="D439" s="194" t="s">
        <v>205</v>
      </c>
      <c r="E439" s="195" t="s">
        <v>1</v>
      </c>
      <c r="F439" s="196" t="s">
        <v>650</v>
      </c>
      <c r="G439" s="13"/>
      <c r="H439" s="197">
        <v>7.0199999999999996</v>
      </c>
      <c r="I439" s="198"/>
      <c r="J439" s="13"/>
      <c r="K439" s="13"/>
      <c r="L439" s="193"/>
      <c r="M439" s="199"/>
      <c r="N439" s="200"/>
      <c r="O439" s="200"/>
      <c r="P439" s="200"/>
      <c r="Q439" s="200"/>
      <c r="R439" s="200"/>
      <c r="S439" s="200"/>
      <c r="T439" s="20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5" t="s">
        <v>205</v>
      </c>
      <c r="AU439" s="195" t="s">
        <v>81</v>
      </c>
      <c r="AV439" s="13" t="s">
        <v>81</v>
      </c>
      <c r="AW439" s="13" t="s">
        <v>33</v>
      </c>
      <c r="AX439" s="13" t="s">
        <v>77</v>
      </c>
      <c r="AY439" s="195" t="s">
        <v>197</v>
      </c>
    </row>
    <row r="440" s="14" customFormat="1">
      <c r="A440" s="14"/>
      <c r="B440" s="202"/>
      <c r="C440" s="14"/>
      <c r="D440" s="194" t="s">
        <v>205</v>
      </c>
      <c r="E440" s="203" t="s">
        <v>1</v>
      </c>
      <c r="F440" s="204" t="s">
        <v>635</v>
      </c>
      <c r="G440" s="14"/>
      <c r="H440" s="205">
        <v>7.0199999999999996</v>
      </c>
      <c r="I440" s="206"/>
      <c r="J440" s="14"/>
      <c r="K440" s="14"/>
      <c r="L440" s="202"/>
      <c r="M440" s="207"/>
      <c r="N440" s="208"/>
      <c r="O440" s="208"/>
      <c r="P440" s="208"/>
      <c r="Q440" s="208"/>
      <c r="R440" s="208"/>
      <c r="S440" s="208"/>
      <c r="T440" s="20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3" t="s">
        <v>205</v>
      </c>
      <c r="AU440" s="203" t="s">
        <v>81</v>
      </c>
      <c r="AV440" s="14" t="s">
        <v>208</v>
      </c>
      <c r="AW440" s="14" t="s">
        <v>33</v>
      </c>
      <c r="AX440" s="14" t="s">
        <v>77</v>
      </c>
      <c r="AY440" s="203" t="s">
        <v>197</v>
      </c>
    </row>
    <row r="441" s="14" customFormat="1">
      <c r="A441" s="14"/>
      <c r="B441" s="202"/>
      <c r="C441" s="14"/>
      <c r="D441" s="194" t="s">
        <v>205</v>
      </c>
      <c r="E441" s="203" t="s">
        <v>1</v>
      </c>
      <c r="F441" s="204" t="s">
        <v>307</v>
      </c>
      <c r="G441" s="14"/>
      <c r="H441" s="205">
        <v>0</v>
      </c>
      <c r="I441" s="206"/>
      <c r="J441" s="14"/>
      <c r="K441" s="14"/>
      <c r="L441" s="202"/>
      <c r="M441" s="207"/>
      <c r="N441" s="208"/>
      <c r="O441" s="208"/>
      <c r="P441" s="208"/>
      <c r="Q441" s="208"/>
      <c r="R441" s="208"/>
      <c r="S441" s="208"/>
      <c r="T441" s="20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3" t="s">
        <v>205</v>
      </c>
      <c r="AU441" s="203" t="s">
        <v>81</v>
      </c>
      <c r="AV441" s="14" t="s">
        <v>208</v>
      </c>
      <c r="AW441" s="14" t="s">
        <v>33</v>
      </c>
      <c r="AX441" s="14" t="s">
        <v>77</v>
      </c>
      <c r="AY441" s="203" t="s">
        <v>197</v>
      </c>
    </row>
    <row r="442" s="15" customFormat="1">
      <c r="A442" s="15"/>
      <c r="B442" s="210"/>
      <c r="C442" s="15"/>
      <c r="D442" s="194" t="s">
        <v>205</v>
      </c>
      <c r="E442" s="211" t="s">
        <v>129</v>
      </c>
      <c r="F442" s="212" t="s">
        <v>283</v>
      </c>
      <c r="G442" s="15"/>
      <c r="H442" s="213">
        <v>7.0199999999999996</v>
      </c>
      <c r="I442" s="214"/>
      <c r="J442" s="15"/>
      <c r="K442" s="15"/>
      <c r="L442" s="210"/>
      <c r="M442" s="215"/>
      <c r="N442" s="216"/>
      <c r="O442" s="216"/>
      <c r="P442" s="216"/>
      <c r="Q442" s="216"/>
      <c r="R442" s="216"/>
      <c r="S442" s="216"/>
      <c r="T442" s="21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11" t="s">
        <v>205</v>
      </c>
      <c r="AU442" s="211" t="s">
        <v>81</v>
      </c>
      <c r="AV442" s="15" t="s">
        <v>96</v>
      </c>
      <c r="AW442" s="15" t="s">
        <v>33</v>
      </c>
      <c r="AX442" s="15" t="s">
        <v>8</v>
      </c>
      <c r="AY442" s="211" t="s">
        <v>197</v>
      </c>
    </row>
    <row r="443" s="2" customFormat="1" ht="24.15" customHeight="1">
      <c r="A443" s="37"/>
      <c r="B443" s="179"/>
      <c r="C443" s="180" t="s">
        <v>651</v>
      </c>
      <c r="D443" s="180" t="s">
        <v>199</v>
      </c>
      <c r="E443" s="181" t="s">
        <v>652</v>
      </c>
      <c r="F443" s="182" t="s">
        <v>653</v>
      </c>
      <c r="G443" s="183" t="s">
        <v>247</v>
      </c>
      <c r="H443" s="184">
        <v>20.181000000000001</v>
      </c>
      <c r="I443" s="185"/>
      <c r="J443" s="186">
        <f>ROUND(I443*H443,0)</f>
        <v>0</v>
      </c>
      <c r="K443" s="182" t="s">
        <v>203</v>
      </c>
      <c r="L443" s="38"/>
      <c r="M443" s="187" t="s">
        <v>1</v>
      </c>
      <c r="N443" s="188" t="s">
        <v>42</v>
      </c>
      <c r="O443" s="76"/>
      <c r="P443" s="189">
        <f>O443*H443</f>
        <v>0</v>
      </c>
      <c r="Q443" s="189">
        <v>0.027904600000000002</v>
      </c>
      <c r="R443" s="189">
        <f>Q443*H443</f>
        <v>0.56314273260000003</v>
      </c>
      <c r="S443" s="189">
        <v>0</v>
      </c>
      <c r="T443" s="190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1" t="s">
        <v>284</v>
      </c>
      <c r="AT443" s="191" t="s">
        <v>199</v>
      </c>
      <c r="AU443" s="191" t="s">
        <v>81</v>
      </c>
      <c r="AY443" s="18" t="s">
        <v>197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8" t="s">
        <v>8</v>
      </c>
      <c r="BK443" s="192">
        <f>ROUND(I443*H443,0)</f>
        <v>0</v>
      </c>
      <c r="BL443" s="18" t="s">
        <v>284</v>
      </c>
      <c r="BM443" s="191" t="s">
        <v>654</v>
      </c>
    </row>
    <row r="444" s="13" customFormat="1">
      <c r="A444" s="13"/>
      <c r="B444" s="193"/>
      <c r="C444" s="13"/>
      <c r="D444" s="194" t="s">
        <v>205</v>
      </c>
      <c r="E444" s="195" t="s">
        <v>1</v>
      </c>
      <c r="F444" s="196" t="s">
        <v>655</v>
      </c>
      <c r="G444" s="13"/>
      <c r="H444" s="197">
        <v>20.181000000000001</v>
      </c>
      <c r="I444" s="198"/>
      <c r="J444" s="13"/>
      <c r="K444" s="13"/>
      <c r="L444" s="193"/>
      <c r="M444" s="199"/>
      <c r="N444" s="200"/>
      <c r="O444" s="200"/>
      <c r="P444" s="200"/>
      <c r="Q444" s="200"/>
      <c r="R444" s="200"/>
      <c r="S444" s="200"/>
      <c r="T444" s="20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5" t="s">
        <v>205</v>
      </c>
      <c r="AU444" s="195" t="s">
        <v>81</v>
      </c>
      <c r="AV444" s="13" t="s">
        <v>81</v>
      </c>
      <c r="AW444" s="13" t="s">
        <v>33</v>
      </c>
      <c r="AX444" s="13" t="s">
        <v>77</v>
      </c>
      <c r="AY444" s="195" t="s">
        <v>197</v>
      </c>
    </row>
    <row r="445" s="14" customFormat="1">
      <c r="A445" s="14"/>
      <c r="B445" s="202"/>
      <c r="C445" s="14"/>
      <c r="D445" s="194" t="s">
        <v>205</v>
      </c>
      <c r="E445" s="203" t="s">
        <v>1</v>
      </c>
      <c r="F445" s="204" t="s">
        <v>656</v>
      </c>
      <c r="G445" s="14"/>
      <c r="H445" s="205">
        <v>20.181000000000001</v>
      </c>
      <c r="I445" s="206"/>
      <c r="J445" s="14"/>
      <c r="K445" s="14"/>
      <c r="L445" s="202"/>
      <c r="M445" s="207"/>
      <c r="N445" s="208"/>
      <c r="O445" s="208"/>
      <c r="P445" s="208"/>
      <c r="Q445" s="208"/>
      <c r="R445" s="208"/>
      <c r="S445" s="208"/>
      <c r="T445" s="20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3" t="s">
        <v>205</v>
      </c>
      <c r="AU445" s="203" t="s">
        <v>81</v>
      </c>
      <c r="AV445" s="14" t="s">
        <v>208</v>
      </c>
      <c r="AW445" s="14" t="s">
        <v>33</v>
      </c>
      <c r="AX445" s="14" t="s">
        <v>77</v>
      </c>
      <c r="AY445" s="203" t="s">
        <v>197</v>
      </c>
    </row>
    <row r="446" s="15" customFormat="1">
      <c r="A446" s="15"/>
      <c r="B446" s="210"/>
      <c r="C446" s="15"/>
      <c r="D446" s="194" t="s">
        <v>205</v>
      </c>
      <c r="E446" s="211" t="s">
        <v>132</v>
      </c>
      <c r="F446" s="212" t="s">
        <v>657</v>
      </c>
      <c r="G446" s="15"/>
      <c r="H446" s="213">
        <v>20.181000000000001</v>
      </c>
      <c r="I446" s="214"/>
      <c r="J446" s="15"/>
      <c r="K446" s="15"/>
      <c r="L446" s="210"/>
      <c r="M446" s="215"/>
      <c r="N446" s="216"/>
      <c r="O446" s="216"/>
      <c r="P446" s="216"/>
      <c r="Q446" s="216"/>
      <c r="R446" s="216"/>
      <c r="S446" s="216"/>
      <c r="T446" s="21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11" t="s">
        <v>205</v>
      </c>
      <c r="AU446" s="211" t="s">
        <v>81</v>
      </c>
      <c r="AV446" s="15" t="s">
        <v>96</v>
      </c>
      <c r="AW446" s="15" t="s">
        <v>33</v>
      </c>
      <c r="AX446" s="15" t="s">
        <v>8</v>
      </c>
      <c r="AY446" s="211" t="s">
        <v>197</v>
      </c>
    </row>
    <row r="447" s="2" customFormat="1" ht="16.5" customHeight="1">
      <c r="A447" s="37"/>
      <c r="B447" s="179"/>
      <c r="C447" s="180" t="s">
        <v>658</v>
      </c>
      <c r="D447" s="180" t="s">
        <v>199</v>
      </c>
      <c r="E447" s="181" t="s">
        <v>659</v>
      </c>
      <c r="F447" s="182" t="s">
        <v>660</v>
      </c>
      <c r="G447" s="183" t="s">
        <v>247</v>
      </c>
      <c r="H447" s="184">
        <v>27.201000000000001</v>
      </c>
      <c r="I447" s="185"/>
      <c r="J447" s="186">
        <f>ROUND(I447*H447,0)</f>
        <v>0</v>
      </c>
      <c r="K447" s="182" t="s">
        <v>203</v>
      </c>
      <c r="L447" s="38"/>
      <c r="M447" s="187" t="s">
        <v>1</v>
      </c>
      <c r="N447" s="188" t="s">
        <v>42</v>
      </c>
      <c r="O447" s="76"/>
      <c r="P447" s="189">
        <f>O447*H447</f>
        <v>0</v>
      </c>
      <c r="Q447" s="189">
        <v>0.00010000000000000001</v>
      </c>
      <c r="R447" s="189">
        <f>Q447*H447</f>
        <v>0.0027201</v>
      </c>
      <c r="S447" s="189">
        <v>0</v>
      </c>
      <c r="T447" s="190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1" t="s">
        <v>284</v>
      </c>
      <c r="AT447" s="191" t="s">
        <v>199</v>
      </c>
      <c r="AU447" s="191" t="s">
        <v>81</v>
      </c>
      <c r="AY447" s="18" t="s">
        <v>197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8" t="s">
        <v>8</v>
      </c>
      <c r="BK447" s="192">
        <f>ROUND(I447*H447,0)</f>
        <v>0</v>
      </c>
      <c r="BL447" s="18" t="s">
        <v>284</v>
      </c>
      <c r="BM447" s="191" t="s">
        <v>661</v>
      </c>
    </row>
    <row r="448" s="13" customFormat="1">
      <c r="A448" s="13"/>
      <c r="B448" s="193"/>
      <c r="C448" s="13"/>
      <c r="D448" s="194" t="s">
        <v>205</v>
      </c>
      <c r="E448" s="195" t="s">
        <v>1</v>
      </c>
      <c r="F448" s="196" t="s">
        <v>662</v>
      </c>
      <c r="G448" s="13"/>
      <c r="H448" s="197">
        <v>27.201000000000001</v>
      </c>
      <c r="I448" s="198"/>
      <c r="J448" s="13"/>
      <c r="K448" s="13"/>
      <c r="L448" s="193"/>
      <c r="M448" s="199"/>
      <c r="N448" s="200"/>
      <c r="O448" s="200"/>
      <c r="P448" s="200"/>
      <c r="Q448" s="200"/>
      <c r="R448" s="200"/>
      <c r="S448" s="200"/>
      <c r="T448" s="20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5" t="s">
        <v>205</v>
      </c>
      <c r="AU448" s="195" t="s">
        <v>81</v>
      </c>
      <c r="AV448" s="13" t="s">
        <v>81</v>
      </c>
      <c r="AW448" s="13" t="s">
        <v>33</v>
      </c>
      <c r="AX448" s="13" t="s">
        <v>8</v>
      </c>
      <c r="AY448" s="195" t="s">
        <v>197</v>
      </c>
    </row>
    <row r="449" s="2" customFormat="1" ht="33" customHeight="1">
      <c r="A449" s="37"/>
      <c r="B449" s="179"/>
      <c r="C449" s="180" t="s">
        <v>663</v>
      </c>
      <c r="D449" s="180" t="s">
        <v>199</v>
      </c>
      <c r="E449" s="181" t="s">
        <v>664</v>
      </c>
      <c r="F449" s="182" t="s">
        <v>665</v>
      </c>
      <c r="G449" s="183" t="s">
        <v>247</v>
      </c>
      <c r="H449" s="184">
        <v>360.69999999999999</v>
      </c>
      <c r="I449" s="185"/>
      <c r="J449" s="186">
        <f>ROUND(I449*H449,0)</f>
        <v>0</v>
      </c>
      <c r="K449" s="182" t="s">
        <v>203</v>
      </c>
      <c r="L449" s="38"/>
      <c r="M449" s="187" t="s">
        <v>1</v>
      </c>
      <c r="N449" s="188" t="s">
        <v>42</v>
      </c>
      <c r="O449" s="76"/>
      <c r="P449" s="189">
        <f>O449*H449</f>
        <v>0</v>
      </c>
      <c r="Q449" s="189">
        <v>0.00117</v>
      </c>
      <c r="R449" s="189">
        <f>Q449*H449</f>
        <v>0.42201899999999998</v>
      </c>
      <c r="S449" s="189">
        <v>0</v>
      </c>
      <c r="T449" s="190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1" t="s">
        <v>284</v>
      </c>
      <c r="AT449" s="191" t="s">
        <v>199</v>
      </c>
      <c r="AU449" s="191" t="s">
        <v>81</v>
      </c>
      <c r="AY449" s="18" t="s">
        <v>197</v>
      </c>
      <c r="BE449" s="192">
        <f>IF(N449="základní",J449,0)</f>
        <v>0</v>
      </c>
      <c r="BF449" s="192">
        <f>IF(N449="snížená",J449,0)</f>
        <v>0</v>
      </c>
      <c r="BG449" s="192">
        <f>IF(N449="zákl. přenesená",J449,0)</f>
        <v>0</v>
      </c>
      <c r="BH449" s="192">
        <f>IF(N449="sníž. přenesená",J449,0)</f>
        <v>0</v>
      </c>
      <c r="BI449" s="192">
        <f>IF(N449="nulová",J449,0)</f>
        <v>0</v>
      </c>
      <c r="BJ449" s="18" t="s">
        <v>8</v>
      </c>
      <c r="BK449" s="192">
        <f>ROUND(I449*H449,0)</f>
        <v>0</v>
      </c>
      <c r="BL449" s="18" t="s">
        <v>284</v>
      </c>
      <c r="BM449" s="191" t="s">
        <v>666</v>
      </c>
    </row>
    <row r="450" s="13" customFormat="1">
      <c r="A450" s="13"/>
      <c r="B450" s="193"/>
      <c r="C450" s="13"/>
      <c r="D450" s="194" t="s">
        <v>205</v>
      </c>
      <c r="E450" s="195" t="s">
        <v>1</v>
      </c>
      <c r="F450" s="196" t="s">
        <v>667</v>
      </c>
      <c r="G450" s="13"/>
      <c r="H450" s="197">
        <v>360.69999999999999</v>
      </c>
      <c r="I450" s="198"/>
      <c r="J450" s="13"/>
      <c r="K450" s="13"/>
      <c r="L450" s="193"/>
      <c r="M450" s="199"/>
      <c r="N450" s="200"/>
      <c r="O450" s="200"/>
      <c r="P450" s="200"/>
      <c r="Q450" s="200"/>
      <c r="R450" s="200"/>
      <c r="S450" s="200"/>
      <c r="T450" s="20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5" t="s">
        <v>205</v>
      </c>
      <c r="AU450" s="195" t="s">
        <v>81</v>
      </c>
      <c r="AV450" s="13" t="s">
        <v>81</v>
      </c>
      <c r="AW450" s="13" t="s">
        <v>33</v>
      </c>
      <c r="AX450" s="13" t="s">
        <v>77</v>
      </c>
      <c r="AY450" s="195" t="s">
        <v>197</v>
      </c>
    </row>
    <row r="451" s="14" customFormat="1">
      <c r="A451" s="14"/>
      <c r="B451" s="202"/>
      <c r="C451" s="14"/>
      <c r="D451" s="194" t="s">
        <v>205</v>
      </c>
      <c r="E451" s="203" t="s">
        <v>1</v>
      </c>
      <c r="F451" s="204" t="s">
        <v>435</v>
      </c>
      <c r="G451" s="14"/>
      <c r="H451" s="205">
        <v>360.69999999999999</v>
      </c>
      <c r="I451" s="206"/>
      <c r="J451" s="14"/>
      <c r="K451" s="14"/>
      <c r="L451" s="202"/>
      <c r="M451" s="207"/>
      <c r="N451" s="208"/>
      <c r="O451" s="208"/>
      <c r="P451" s="208"/>
      <c r="Q451" s="208"/>
      <c r="R451" s="208"/>
      <c r="S451" s="208"/>
      <c r="T451" s="20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3" t="s">
        <v>205</v>
      </c>
      <c r="AU451" s="203" t="s">
        <v>81</v>
      </c>
      <c r="AV451" s="14" t="s">
        <v>208</v>
      </c>
      <c r="AW451" s="14" t="s">
        <v>33</v>
      </c>
      <c r="AX451" s="14" t="s">
        <v>77</v>
      </c>
      <c r="AY451" s="203" t="s">
        <v>197</v>
      </c>
    </row>
    <row r="452" s="15" customFormat="1">
      <c r="A452" s="15"/>
      <c r="B452" s="210"/>
      <c r="C452" s="15"/>
      <c r="D452" s="194" t="s">
        <v>205</v>
      </c>
      <c r="E452" s="211" t="s">
        <v>138</v>
      </c>
      <c r="F452" s="212" t="s">
        <v>668</v>
      </c>
      <c r="G452" s="15"/>
      <c r="H452" s="213">
        <v>360.69999999999999</v>
      </c>
      <c r="I452" s="214"/>
      <c r="J452" s="15"/>
      <c r="K452" s="15"/>
      <c r="L452" s="210"/>
      <c r="M452" s="215"/>
      <c r="N452" s="216"/>
      <c r="O452" s="216"/>
      <c r="P452" s="216"/>
      <c r="Q452" s="216"/>
      <c r="R452" s="216"/>
      <c r="S452" s="216"/>
      <c r="T452" s="21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11" t="s">
        <v>205</v>
      </c>
      <c r="AU452" s="211" t="s">
        <v>81</v>
      </c>
      <c r="AV452" s="15" t="s">
        <v>96</v>
      </c>
      <c r="AW452" s="15" t="s">
        <v>33</v>
      </c>
      <c r="AX452" s="15" t="s">
        <v>8</v>
      </c>
      <c r="AY452" s="211" t="s">
        <v>197</v>
      </c>
    </row>
    <row r="453" s="2" customFormat="1" ht="24.15" customHeight="1">
      <c r="A453" s="37"/>
      <c r="B453" s="179"/>
      <c r="C453" s="218" t="s">
        <v>669</v>
      </c>
      <c r="D453" s="218" t="s">
        <v>370</v>
      </c>
      <c r="E453" s="219" t="s">
        <v>670</v>
      </c>
      <c r="F453" s="220" t="s">
        <v>671</v>
      </c>
      <c r="G453" s="221" t="s">
        <v>247</v>
      </c>
      <c r="H453" s="222">
        <v>378.73500000000001</v>
      </c>
      <c r="I453" s="223"/>
      <c r="J453" s="224">
        <f>ROUND(I453*H453,0)</f>
        <v>0</v>
      </c>
      <c r="K453" s="220" t="s">
        <v>203</v>
      </c>
      <c r="L453" s="225"/>
      <c r="M453" s="226" t="s">
        <v>1</v>
      </c>
      <c r="N453" s="227" t="s">
        <v>42</v>
      </c>
      <c r="O453" s="76"/>
      <c r="P453" s="189">
        <f>O453*H453</f>
        <v>0</v>
      </c>
      <c r="Q453" s="189">
        <v>0.0040000000000000001</v>
      </c>
      <c r="R453" s="189">
        <f>Q453*H453</f>
        <v>1.5149400000000002</v>
      </c>
      <c r="S453" s="189">
        <v>0</v>
      </c>
      <c r="T453" s="190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1" t="s">
        <v>392</v>
      </c>
      <c r="AT453" s="191" t="s">
        <v>370</v>
      </c>
      <c r="AU453" s="191" t="s">
        <v>81</v>
      </c>
      <c r="AY453" s="18" t="s">
        <v>197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8" t="s">
        <v>8</v>
      </c>
      <c r="BK453" s="192">
        <f>ROUND(I453*H453,0)</f>
        <v>0</v>
      </c>
      <c r="BL453" s="18" t="s">
        <v>284</v>
      </c>
      <c r="BM453" s="191" t="s">
        <v>672</v>
      </c>
    </row>
    <row r="454" s="13" customFormat="1">
      <c r="A454" s="13"/>
      <c r="B454" s="193"/>
      <c r="C454" s="13"/>
      <c r="D454" s="194" t="s">
        <v>205</v>
      </c>
      <c r="E454" s="195" t="s">
        <v>1</v>
      </c>
      <c r="F454" s="196" t="s">
        <v>673</v>
      </c>
      <c r="G454" s="13"/>
      <c r="H454" s="197">
        <v>378.73500000000001</v>
      </c>
      <c r="I454" s="198"/>
      <c r="J454" s="13"/>
      <c r="K454" s="13"/>
      <c r="L454" s="193"/>
      <c r="M454" s="199"/>
      <c r="N454" s="200"/>
      <c r="O454" s="200"/>
      <c r="P454" s="200"/>
      <c r="Q454" s="200"/>
      <c r="R454" s="200"/>
      <c r="S454" s="200"/>
      <c r="T454" s="20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5" t="s">
        <v>205</v>
      </c>
      <c r="AU454" s="195" t="s">
        <v>81</v>
      </c>
      <c r="AV454" s="13" t="s">
        <v>81</v>
      </c>
      <c r="AW454" s="13" t="s">
        <v>33</v>
      </c>
      <c r="AX454" s="13" t="s">
        <v>8</v>
      </c>
      <c r="AY454" s="195" t="s">
        <v>197</v>
      </c>
    </row>
    <row r="455" s="2" customFormat="1" ht="24.15" customHeight="1">
      <c r="A455" s="37"/>
      <c r="B455" s="179"/>
      <c r="C455" s="180" t="s">
        <v>674</v>
      </c>
      <c r="D455" s="180" t="s">
        <v>199</v>
      </c>
      <c r="E455" s="181" t="s">
        <v>675</v>
      </c>
      <c r="F455" s="182" t="s">
        <v>676</v>
      </c>
      <c r="G455" s="183" t="s">
        <v>225</v>
      </c>
      <c r="H455" s="184">
        <v>3.8159999999999998</v>
      </c>
      <c r="I455" s="185"/>
      <c r="J455" s="186">
        <f>ROUND(I455*H455,0)</f>
        <v>0</v>
      </c>
      <c r="K455" s="182" t="s">
        <v>203</v>
      </c>
      <c r="L455" s="38"/>
      <c r="M455" s="187" t="s">
        <v>1</v>
      </c>
      <c r="N455" s="188" t="s">
        <v>42</v>
      </c>
      <c r="O455" s="76"/>
      <c r="P455" s="189">
        <f>O455*H455</f>
        <v>0</v>
      </c>
      <c r="Q455" s="189">
        <v>0</v>
      </c>
      <c r="R455" s="189">
        <f>Q455*H455</f>
        <v>0</v>
      </c>
      <c r="S455" s="189">
        <v>0</v>
      </c>
      <c r="T455" s="190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1" t="s">
        <v>284</v>
      </c>
      <c r="AT455" s="191" t="s">
        <v>199</v>
      </c>
      <c r="AU455" s="191" t="s">
        <v>81</v>
      </c>
      <c r="AY455" s="18" t="s">
        <v>197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8" t="s">
        <v>8</v>
      </c>
      <c r="BK455" s="192">
        <f>ROUND(I455*H455,0)</f>
        <v>0</v>
      </c>
      <c r="BL455" s="18" t="s">
        <v>284</v>
      </c>
      <c r="BM455" s="191" t="s">
        <v>677</v>
      </c>
    </row>
    <row r="456" s="12" customFormat="1" ht="22.8" customHeight="1">
      <c r="A456" s="12"/>
      <c r="B456" s="166"/>
      <c r="C456" s="12"/>
      <c r="D456" s="167" t="s">
        <v>76</v>
      </c>
      <c r="E456" s="177" t="s">
        <v>678</v>
      </c>
      <c r="F456" s="177" t="s">
        <v>679</v>
      </c>
      <c r="G456" s="12"/>
      <c r="H456" s="12"/>
      <c r="I456" s="169"/>
      <c r="J456" s="178">
        <f>BK456</f>
        <v>0</v>
      </c>
      <c r="K456" s="12"/>
      <c r="L456" s="166"/>
      <c r="M456" s="171"/>
      <c r="N456" s="172"/>
      <c r="O456" s="172"/>
      <c r="P456" s="173">
        <f>SUM(P457:P507)</f>
        <v>0</v>
      </c>
      <c r="Q456" s="172"/>
      <c r="R456" s="173">
        <f>SUM(R457:R507)</f>
        <v>0.39722787375000002</v>
      </c>
      <c r="S456" s="172"/>
      <c r="T456" s="174">
        <f>SUM(T457:T507)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67" t="s">
        <v>81</v>
      </c>
      <c r="AT456" s="175" t="s">
        <v>76</v>
      </c>
      <c r="AU456" s="175" t="s">
        <v>8</v>
      </c>
      <c r="AY456" s="167" t="s">
        <v>197</v>
      </c>
      <c r="BK456" s="176">
        <f>SUM(BK457:BK507)</f>
        <v>0</v>
      </c>
    </row>
    <row r="457" s="2" customFormat="1" ht="24.15" customHeight="1">
      <c r="A457" s="37"/>
      <c r="B457" s="179"/>
      <c r="C457" s="180" t="s">
        <v>680</v>
      </c>
      <c r="D457" s="180" t="s">
        <v>199</v>
      </c>
      <c r="E457" s="181" t="s">
        <v>681</v>
      </c>
      <c r="F457" s="182" t="s">
        <v>682</v>
      </c>
      <c r="G457" s="183" t="s">
        <v>247</v>
      </c>
      <c r="H457" s="184">
        <v>1.05</v>
      </c>
      <c r="I457" s="185"/>
      <c r="J457" s="186">
        <f>ROUND(I457*H457,0)</f>
        <v>0</v>
      </c>
      <c r="K457" s="182" t="s">
        <v>203</v>
      </c>
      <c r="L457" s="38"/>
      <c r="M457" s="187" t="s">
        <v>1</v>
      </c>
      <c r="N457" s="188" t="s">
        <v>42</v>
      </c>
      <c r="O457" s="76"/>
      <c r="P457" s="189">
        <f>O457*H457</f>
        <v>0</v>
      </c>
      <c r="Q457" s="189">
        <v>0.00026797499999999999</v>
      </c>
      <c r="R457" s="189">
        <f>Q457*H457</f>
        <v>0.00028137375</v>
      </c>
      <c r="S457" s="189">
        <v>0</v>
      </c>
      <c r="T457" s="190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1" t="s">
        <v>284</v>
      </c>
      <c r="AT457" s="191" t="s">
        <v>199</v>
      </c>
      <c r="AU457" s="191" t="s">
        <v>81</v>
      </c>
      <c r="AY457" s="18" t="s">
        <v>197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8" t="s">
        <v>8</v>
      </c>
      <c r="BK457" s="192">
        <f>ROUND(I457*H457,0)</f>
        <v>0</v>
      </c>
      <c r="BL457" s="18" t="s">
        <v>284</v>
      </c>
      <c r="BM457" s="191" t="s">
        <v>683</v>
      </c>
    </row>
    <row r="458" s="13" customFormat="1">
      <c r="A458" s="13"/>
      <c r="B458" s="193"/>
      <c r="C458" s="13"/>
      <c r="D458" s="194" t="s">
        <v>205</v>
      </c>
      <c r="E458" s="195" t="s">
        <v>1</v>
      </c>
      <c r="F458" s="196" t="s">
        <v>684</v>
      </c>
      <c r="G458" s="13"/>
      <c r="H458" s="197">
        <v>1.05</v>
      </c>
      <c r="I458" s="198"/>
      <c r="J458" s="13"/>
      <c r="K458" s="13"/>
      <c r="L458" s="193"/>
      <c r="M458" s="199"/>
      <c r="N458" s="200"/>
      <c r="O458" s="200"/>
      <c r="P458" s="200"/>
      <c r="Q458" s="200"/>
      <c r="R458" s="200"/>
      <c r="S458" s="200"/>
      <c r="T458" s="20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5" t="s">
        <v>205</v>
      </c>
      <c r="AU458" s="195" t="s">
        <v>81</v>
      </c>
      <c r="AV458" s="13" t="s">
        <v>81</v>
      </c>
      <c r="AW458" s="13" t="s">
        <v>33</v>
      </c>
      <c r="AX458" s="13" t="s">
        <v>8</v>
      </c>
      <c r="AY458" s="195" t="s">
        <v>197</v>
      </c>
    </row>
    <row r="459" s="2" customFormat="1" ht="24.15" customHeight="1">
      <c r="A459" s="37"/>
      <c r="B459" s="179"/>
      <c r="C459" s="218" t="s">
        <v>685</v>
      </c>
      <c r="D459" s="218" t="s">
        <v>370</v>
      </c>
      <c r="E459" s="219" t="s">
        <v>686</v>
      </c>
      <c r="F459" s="220" t="s">
        <v>687</v>
      </c>
      <c r="G459" s="221" t="s">
        <v>247</v>
      </c>
      <c r="H459" s="222">
        <v>1.05</v>
      </c>
      <c r="I459" s="223"/>
      <c r="J459" s="224">
        <f>ROUND(I459*H459,0)</f>
        <v>0</v>
      </c>
      <c r="K459" s="220" t="s">
        <v>203</v>
      </c>
      <c r="L459" s="225"/>
      <c r="M459" s="226" t="s">
        <v>1</v>
      </c>
      <c r="N459" s="227" t="s">
        <v>42</v>
      </c>
      <c r="O459" s="76"/>
      <c r="P459" s="189">
        <f>O459*H459</f>
        <v>0</v>
      </c>
      <c r="Q459" s="189">
        <v>0.033329999999999999</v>
      </c>
      <c r="R459" s="189">
        <f>Q459*H459</f>
        <v>0.0349965</v>
      </c>
      <c r="S459" s="189">
        <v>0</v>
      </c>
      <c r="T459" s="190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91" t="s">
        <v>392</v>
      </c>
      <c r="AT459" s="191" t="s">
        <v>370</v>
      </c>
      <c r="AU459" s="191" t="s">
        <v>81</v>
      </c>
      <c r="AY459" s="18" t="s">
        <v>197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8" t="s">
        <v>8</v>
      </c>
      <c r="BK459" s="192">
        <f>ROUND(I459*H459,0)</f>
        <v>0</v>
      </c>
      <c r="BL459" s="18" t="s">
        <v>284</v>
      </c>
      <c r="BM459" s="191" t="s">
        <v>688</v>
      </c>
    </row>
    <row r="460" s="13" customFormat="1">
      <c r="A460" s="13"/>
      <c r="B460" s="193"/>
      <c r="C460" s="13"/>
      <c r="D460" s="194" t="s">
        <v>205</v>
      </c>
      <c r="E460" s="195" t="s">
        <v>1</v>
      </c>
      <c r="F460" s="196" t="s">
        <v>684</v>
      </c>
      <c r="G460" s="13"/>
      <c r="H460" s="197">
        <v>1.05</v>
      </c>
      <c r="I460" s="198"/>
      <c r="J460" s="13"/>
      <c r="K460" s="13"/>
      <c r="L460" s="193"/>
      <c r="M460" s="199"/>
      <c r="N460" s="200"/>
      <c r="O460" s="200"/>
      <c r="P460" s="200"/>
      <c r="Q460" s="200"/>
      <c r="R460" s="200"/>
      <c r="S460" s="200"/>
      <c r="T460" s="20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5" t="s">
        <v>205</v>
      </c>
      <c r="AU460" s="195" t="s">
        <v>81</v>
      </c>
      <c r="AV460" s="13" t="s">
        <v>81</v>
      </c>
      <c r="AW460" s="13" t="s">
        <v>33</v>
      </c>
      <c r="AX460" s="13" t="s">
        <v>8</v>
      </c>
      <c r="AY460" s="195" t="s">
        <v>197</v>
      </c>
    </row>
    <row r="461" s="2" customFormat="1" ht="24.15" customHeight="1">
      <c r="A461" s="37"/>
      <c r="B461" s="179"/>
      <c r="C461" s="180" t="s">
        <v>689</v>
      </c>
      <c r="D461" s="180" t="s">
        <v>199</v>
      </c>
      <c r="E461" s="181" t="s">
        <v>690</v>
      </c>
      <c r="F461" s="182" t="s">
        <v>691</v>
      </c>
      <c r="G461" s="183" t="s">
        <v>386</v>
      </c>
      <c r="H461" s="184">
        <v>4</v>
      </c>
      <c r="I461" s="185"/>
      <c r="J461" s="186">
        <f>ROUND(I461*H461,0)</f>
        <v>0</v>
      </c>
      <c r="K461" s="182" t="s">
        <v>203</v>
      </c>
      <c r="L461" s="38"/>
      <c r="M461" s="187" t="s">
        <v>1</v>
      </c>
      <c r="N461" s="188" t="s">
        <v>42</v>
      </c>
      <c r="O461" s="76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1" t="s">
        <v>284</v>
      </c>
      <c r="AT461" s="191" t="s">
        <v>199</v>
      </c>
      <c r="AU461" s="191" t="s">
        <v>81</v>
      </c>
      <c r="AY461" s="18" t="s">
        <v>197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8" t="s">
        <v>8</v>
      </c>
      <c r="BK461" s="192">
        <f>ROUND(I461*H461,0)</f>
        <v>0</v>
      </c>
      <c r="BL461" s="18" t="s">
        <v>284</v>
      </c>
      <c r="BM461" s="191" t="s">
        <v>692</v>
      </c>
    </row>
    <row r="462" s="13" customFormat="1">
      <c r="A462" s="13"/>
      <c r="B462" s="193"/>
      <c r="C462" s="13"/>
      <c r="D462" s="194" t="s">
        <v>205</v>
      </c>
      <c r="E462" s="195" t="s">
        <v>1</v>
      </c>
      <c r="F462" s="196" t="s">
        <v>388</v>
      </c>
      <c r="G462" s="13"/>
      <c r="H462" s="197">
        <v>2</v>
      </c>
      <c r="I462" s="198"/>
      <c r="J462" s="13"/>
      <c r="K462" s="13"/>
      <c r="L462" s="193"/>
      <c r="M462" s="199"/>
      <c r="N462" s="200"/>
      <c r="O462" s="200"/>
      <c r="P462" s="200"/>
      <c r="Q462" s="200"/>
      <c r="R462" s="200"/>
      <c r="S462" s="200"/>
      <c r="T462" s="20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5" t="s">
        <v>205</v>
      </c>
      <c r="AU462" s="195" t="s">
        <v>81</v>
      </c>
      <c r="AV462" s="13" t="s">
        <v>81</v>
      </c>
      <c r="AW462" s="13" t="s">
        <v>33</v>
      </c>
      <c r="AX462" s="13" t="s">
        <v>77</v>
      </c>
      <c r="AY462" s="195" t="s">
        <v>197</v>
      </c>
    </row>
    <row r="463" s="13" customFormat="1">
      <c r="A463" s="13"/>
      <c r="B463" s="193"/>
      <c r="C463" s="13"/>
      <c r="D463" s="194" t="s">
        <v>205</v>
      </c>
      <c r="E463" s="195" t="s">
        <v>1</v>
      </c>
      <c r="F463" s="196" t="s">
        <v>389</v>
      </c>
      <c r="G463" s="13"/>
      <c r="H463" s="197">
        <v>2</v>
      </c>
      <c r="I463" s="198"/>
      <c r="J463" s="13"/>
      <c r="K463" s="13"/>
      <c r="L463" s="193"/>
      <c r="M463" s="199"/>
      <c r="N463" s="200"/>
      <c r="O463" s="200"/>
      <c r="P463" s="200"/>
      <c r="Q463" s="200"/>
      <c r="R463" s="200"/>
      <c r="S463" s="200"/>
      <c r="T463" s="20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5" t="s">
        <v>205</v>
      </c>
      <c r="AU463" s="195" t="s">
        <v>81</v>
      </c>
      <c r="AV463" s="13" t="s">
        <v>81</v>
      </c>
      <c r="AW463" s="13" t="s">
        <v>33</v>
      </c>
      <c r="AX463" s="13" t="s">
        <v>77</v>
      </c>
      <c r="AY463" s="195" t="s">
        <v>197</v>
      </c>
    </row>
    <row r="464" s="14" customFormat="1">
      <c r="A464" s="14"/>
      <c r="B464" s="202"/>
      <c r="C464" s="14"/>
      <c r="D464" s="194" t="s">
        <v>205</v>
      </c>
      <c r="E464" s="203" t="s">
        <v>1</v>
      </c>
      <c r="F464" s="204" t="s">
        <v>207</v>
      </c>
      <c r="G464" s="14"/>
      <c r="H464" s="205">
        <v>4</v>
      </c>
      <c r="I464" s="206"/>
      <c r="J464" s="14"/>
      <c r="K464" s="14"/>
      <c r="L464" s="202"/>
      <c r="M464" s="207"/>
      <c r="N464" s="208"/>
      <c r="O464" s="208"/>
      <c r="P464" s="208"/>
      <c r="Q464" s="208"/>
      <c r="R464" s="208"/>
      <c r="S464" s="208"/>
      <c r="T464" s="20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3" t="s">
        <v>205</v>
      </c>
      <c r="AU464" s="203" t="s">
        <v>81</v>
      </c>
      <c r="AV464" s="14" t="s">
        <v>208</v>
      </c>
      <c r="AW464" s="14" t="s">
        <v>33</v>
      </c>
      <c r="AX464" s="14" t="s">
        <v>8</v>
      </c>
      <c r="AY464" s="203" t="s">
        <v>197</v>
      </c>
    </row>
    <row r="465" s="2" customFormat="1" ht="24.15" customHeight="1">
      <c r="A465" s="37"/>
      <c r="B465" s="179"/>
      <c r="C465" s="218" t="s">
        <v>693</v>
      </c>
      <c r="D465" s="218" t="s">
        <v>370</v>
      </c>
      <c r="E465" s="219" t="s">
        <v>694</v>
      </c>
      <c r="F465" s="220" t="s">
        <v>695</v>
      </c>
      <c r="G465" s="221" t="s">
        <v>386</v>
      </c>
      <c r="H465" s="222">
        <v>2</v>
      </c>
      <c r="I465" s="223"/>
      <c r="J465" s="224">
        <f>ROUND(I465*H465,0)</f>
        <v>0</v>
      </c>
      <c r="K465" s="220" t="s">
        <v>203</v>
      </c>
      <c r="L465" s="225"/>
      <c r="M465" s="226" t="s">
        <v>1</v>
      </c>
      <c r="N465" s="227" t="s">
        <v>42</v>
      </c>
      <c r="O465" s="76"/>
      <c r="P465" s="189">
        <f>O465*H465</f>
        <v>0</v>
      </c>
      <c r="Q465" s="189">
        <v>0.017500000000000002</v>
      </c>
      <c r="R465" s="189">
        <f>Q465*H465</f>
        <v>0.035000000000000003</v>
      </c>
      <c r="S465" s="189">
        <v>0</v>
      </c>
      <c r="T465" s="190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1" t="s">
        <v>392</v>
      </c>
      <c r="AT465" s="191" t="s">
        <v>370</v>
      </c>
      <c r="AU465" s="191" t="s">
        <v>81</v>
      </c>
      <c r="AY465" s="18" t="s">
        <v>197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8" t="s">
        <v>8</v>
      </c>
      <c r="BK465" s="192">
        <f>ROUND(I465*H465,0)</f>
        <v>0</v>
      </c>
      <c r="BL465" s="18" t="s">
        <v>284</v>
      </c>
      <c r="BM465" s="191" t="s">
        <v>696</v>
      </c>
    </row>
    <row r="466" s="13" customFormat="1">
      <c r="A466" s="13"/>
      <c r="B466" s="193"/>
      <c r="C466" s="13"/>
      <c r="D466" s="194" t="s">
        <v>205</v>
      </c>
      <c r="E466" s="195" t="s">
        <v>1</v>
      </c>
      <c r="F466" s="196" t="s">
        <v>388</v>
      </c>
      <c r="G466" s="13"/>
      <c r="H466" s="197">
        <v>2</v>
      </c>
      <c r="I466" s="198"/>
      <c r="J466" s="13"/>
      <c r="K466" s="13"/>
      <c r="L466" s="193"/>
      <c r="M466" s="199"/>
      <c r="N466" s="200"/>
      <c r="O466" s="200"/>
      <c r="P466" s="200"/>
      <c r="Q466" s="200"/>
      <c r="R466" s="200"/>
      <c r="S466" s="200"/>
      <c r="T466" s="20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5" t="s">
        <v>205</v>
      </c>
      <c r="AU466" s="195" t="s">
        <v>81</v>
      </c>
      <c r="AV466" s="13" t="s">
        <v>81</v>
      </c>
      <c r="AW466" s="13" t="s">
        <v>33</v>
      </c>
      <c r="AX466" s="13" t="s">
        <v>8</v>
      </c>
      <c r="AY466" s="195" t="s">
        <v>197</v>
      </c>
    </row>
    <row r="467" s="2" customFormat="1" ht="24.15" customHeight="1">
      <c r="A467" s="37"/>
      <c r="B467" s="179"/>
      <c r="C467" s="218" t="s">
        <v>697</v>
      </c>
      <c r="D467" s="218" t="s">
        <v>370</v>
      </c>
      <c r="E467" s="219" t="s">
        <v>698</v>
      </c>
      <c r="F467" s="220" t="s">
        <v>699</v>
      </c>
      <c r="G467" s="221" t="s">
        <v>386</v>
      </c>
      <c r="H467" s="222">
        <v>2</v>
      </c>
      <c r="I467" s="223"/>
      <c r="J467" s="224">
        <f>ROUND(I467*H467,0)</f>
        <v>0</v>
      </c>
      <c r="K467" s="220" t="s">
        <v>203</v>
      </c>
      <c r="L467" s="225"/>
      <c r="M467" s="226" t="s">
        <v>1</v>
      </c>
      <c r="N467" s="227" t="s">
        <v>42</v>
      </c>
      <c r="O467" s="76"/>
      <c r="P467" s="189">
        <f>O467*H467</f>
        <v>0</v>
      </c>
      <c r="Q467" s="189">
        <v>0.0195</v>
      </c>
      <c r="R467" s="189">
        <f>Q467*H467</f>
        <v>0.039</v>
      </c>
      <c r="S467" s="189">
        <v>0</v>
      </c>
      <c r="T467" s="190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1" t="s">
        <v>392</v>
      </c>
      <c r="AT467" s="191" t="s">
        <v>370</v>
      </c>
      <c r="AU467" s="191" t="s">
        <v>81</v>
      </c>
      <c r="AY467" s="18" t="s">
        <v>197</v>
      </c>
      <c r="BE467" s="192">
        <f>IF(N467="základní",J467,0)</f>
        <v>0</v>
      </c>
      <c r="BF467" s="192">
        <f>IF(N467="snížená",J467,0)</f>
        <v>0</v>
      </c>
      <c r="BG467" s="192">
        <f>IF(N467="zákl. přenesená",J467,0)</f>
        <v>0</v>
      </c>
      <c r="BH467" s="192">
        <f>IF(N467="sníž. přenesená",J467,0)</f>
        <v>0</v>
      </c>
      <c r="BI467" s="192">
        <f>IF(N467="nulová",J467,0)</f>
        <v>0</v>
      </c>
      <c r="BJ467" s="18" t="s">
        <v>8</v>
      </c>
      <c r="BK467" s="192">
        <f>ROUND(I467*H467,0)</f>
        <v>0</v>
      </c>
      <c r="BL467" s="18" t="s">
        <v>284</v>
      </c>
      <c r="BM467" s="191" t="s">
        <v>700</v>
      </c>
    </row>
    <row r="468" s="13" customFormat="1">
      <c r="A468" s="13"/>
      <c r="B468" s="193"/>
      <c r="C468" s="13"/>
      <c r="D468" s="194" t="s">
        <v>205</v>
      </c>
      <c r="E468" s="195" t="s">
        <v>1</v>
      </c>
      <c r="F468" s="196" t="s">
        <v>389</v>
      </c>
      <c r="G468" s="13"/>
      <c r="H468" s="197">
        <v>2</v>
      </c>
      <c r="I468" s="198"/>
      <c r="J468" s="13"/>
      <c r="K468" s="13"/>
      <c r="L468" s="193"/>
      <c r="M468" s="199"/>
      <c r="N468" s="200"/>
      <c r="O468" s="200"/>
      <c r="P468" s="200"/>
      <c r="Q468" s="200"/>
      <c r="R468" s="200"/>
      <c r="S468" s="200"/>
      <c r="T468" s="20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5" t="s">
        <v>205</v>
      </c>
      <c r="AU468" s="195" t="s">
        <v>81</v>
      </c>
      <c r="AV468" s="13" t="s">
        <v>81</v>
      </c>
      <c r="AW468" s="13" t="s">
        <v>33</v>
      </c>
      <c r="AX468" s="13" t="s">
        <v>8</v>
      </c>
      <c r="AY468" s="195" t="s">
        <v>197</v>
      </c>
    </row>
    <row r="469" s="2" customFormat="1" ht="24.15" customHeight="1">
      <c r="A469" s="37"/>
      <c r="B469" s="179"/>
      <c r="C469" s="180" t="s">
        <v>701</v>
      </c>
      <c r="D469" s="180" t="s">
        <v>199</v>
      </c>
      <c r="E469" s="181" t="s">
        <v>702</v>
      </c>
      <c r="F469" s="182" t="s">
        <v>703</v>
      </c>
      <c r="G469" s="183" t="s">
        <v>386</v>
      </c>
      <c r="H469" s="184">
        <v>2</v>
      </c>
      <c r="I469" s="185"/>
      <c r="J469" s="186">
        <f>ROUND(I469*H469,0)</f>
        <v>0</v>
      </c>
      <c r="K469" s="182" t="s">
        <v>203</v>
      </c>
      <c r="L469" s="38"/>
      <c r="M469" s="187" t="s">
        <v>1</v>
      </c>
      <c r="N469" s="188" t="s">
        <v>42</v>
      </c>
      <c r="O469" s="76"/>
      <c r="P469" s="189">
        <f>O469*H469</f>
        <v>0</v>
      </c>
      <c r="Q469" s="189">
        <v>0</v>
      </c>
      <c r="R469" s="189">
        <f>Q469*H469</f>
        <v>0</v>
      </c>
      <c r="S469" s="189">
        <v>0</v>
      </c>
      <c r="T469" s="190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1" t="s">
        <v>284</v>
      </c>
      <c r="AT469" s="191" t="s">
        <v>199</v>
      </c>
      <c r="AU469" s="191" t="s">
        <v>81</v>
      </c>
      <c r="AY469" s="18" t="s">
        <v>197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8" t="s">
        <v>8</v>
      </c>
      <c r="BK469" s="192">
        <f>ROUND(I469*H469,0)</f>
        <v>0</v>
      </c>
      <c r="BL469" s="18" t="s">
        <v>284</v>
      </c>
      <c r="BM469" s="191" t="s">
        <v>704</v>
      </c>
    </row>
    <row r="470" s="13" customFormat="1">
      <c r="A470" s="13"/>
      <c r="B470" s="193"/>
      <c r="C470" s="13"/>
      <c r="D470" s="194" t="s">
        <v>205</v>
      </c>
      <c r="E470" s="195" t="s">
        <v>1</v>
      </c>
      <c r="F470" s="196" t="s">
        <v>391</v>
      </c>
      <c r="G470" s="13"/>
      <c r="H470" s="197">
        <v>2</v>
      </c>
      <c r="I470" s="198"/>
      <c r="J470" s="13"/>
      <c r="K470" s="13"/>
      <c r="L470" s="193"/>
      <c r="M470" s="199"/>
      <c r="N470" s="200"/>
      <c r="O470" s="200"/>
      <c r="P470" s="200"/>
      <c r="Q470" s="200"/>
      <c r="R470" s="200"/>
      <c r="S470" s="200"/>
      <c r="T470" s="20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5" t="s">
        <v>205</v>
      </c>
      <c r="AU470" s="195" t="s">
        <v>81</v>
      </c>
      <c r="AV470" s="13" t="s">
        <v>81</v>
      </c>
      <c r="AW470" s="13" t="s">
        <v>33</v>
      </c>
      <c r="AX470" s="13" t="s">
        <v>8</v>
      </c>
      <c r="AY470" s="195" t="s">
        <v>197</v>
      </c>
    </row>
    <row r="471" s="2" customFormat="1" ht="24.15" customHeight="1">
      <c r="A471" s="37"/>
      <c r="B471" s="179"/>
      <c r="C471" s="218" t="s">
        <v>705</v>
      </c>
      <c r="D471" s="218" t="s">
        <v>370</v>
      </c>
      <c r="E471" s="219" t="s">
        <v>706</v>
      </c>
      <c r="F471" s="220" t="s">
        <v>707</v>
      </c>
      <c r="G471" s="221" t="s">
        <v>386</v>
      </c>
      <c r="H471" s="222">
        <v>2</v>
      </c>
      <c r="I471" s="223"/>
      <c r="J471" s="224">
        <f>ROUND(I471*H471,0)</f>
        <v>0</v>
      </c>
      <c r="K471" s="220" t="s">
        <v>203</v>
      </c>
      <c r="L471" s="225"/>
      <c r="M471" s="226" t="s">
        <v>1</v>
      </c>
      <c r="N471" s="227" t="s">
        <v>42</v>
      </c>
      <c r="O471" s="76"/>
      <c r="P471" s="189">
        <f>O471*H471</f>
        <v>0</v>
      </c>
      <c r="Q471" s="189">
        <v>0.022499999999999999</v>
      </c>
      <c r="R471" s="189">
        <f>Q471*H471</f>
        <v>0.044999999999999998</v>
      </c>
      <c r="S471" s="189">
        <v>0</v>
      </c>
      <c r="T471" s="190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1" t="s">
        <v>392</v>
      </c>
      <c r="AT471" s="191" t="s">
        <v>370</v>
      </c>
      <c r="AU471" s="191" t="s">
        <v>81</v>
      </c>
      <c r="AY471" s="18" t="s">
        <v>197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8" t="s">
        <v>8</v>
      </c>
      <c r="BK471" s="192">
        <f>ROUND(I471*H471,0)</f>
        <v>0</v>
      </c>
      <c r="BL471" s="18" t="s">
        <v>284</v>
      </c>
      <c r="BM471" s="191" t="s">
        <v>708</v>
      </c>
    </row>
    <row r="472" s="13" customFormat="1">
      <c r="A472" s="13"/>
      <c r="B472" s="193"/>
      <c r="C472" s="13"/>
      <c r="D472" s="194" t="s">
        <v>205</v>
      </c>
      <c r="E472" s="195" t="s">
        <v>1</v>
      </c>
      <c r="F472" s="196" t="s">
        <v>391</v>
      </c>
      <c r="G472" s="13"/>
      <c r="H472" s="197">
        <v>2</v>
      </c>
      <c r="I472" s="198"/>
      <c r="J472" s="13"/>
      <c r="K472" s="13"/>
      <c r="L472" s="193"/>
      <c r="M472" s="199"/>
      <c r="N472" s="200"/>
      <c r="O472" s="200"/>
      <c r="P472" s="200"/>
      <c r="Q472" s="200"/>
      <c r="R472" s="200"/>
      <c r="S472" s="200"/>
      <c r="T472" s="20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5" t="s">
        <v>205</v>
      </c>
      <c r="AU472" s="195" t="s">
        <v>81</v>
      </c>
      <c r="AV472" s="13" t="s">
        <v>81</v>
      </c>
      <c r="AW472" s="13" t="s">
        <v>33</v>
      </c>
      <c r="AX472" s="13" t="s">
        <v>8</v>
      </c>
      <c r="AY472" s="195" t="s">
        <v>197</v>
      </c>
    </row>
    <row r="473" s="2" customFormat="1" ht="24.15" customHeight="1">
      <c r="A473" s="37"/>
      <c r="B473" s="179"/>
      <c r="C473" s="180" t="s">
        <v>709</v>
      </c>
      <c r="D473" s="180" t="s">
        <v>199</v>
      </c>
      <c r="E473" s="181" t="s">
        <v>710</v>
      </c>
      <c r="F473" s="182" t="s">
        <v>711</v>
      </c>
      <c r="G473" s="183" t="s">
        <v>386</v>
      </c>
      <c r="H473" s="184">
        <v>1</v>
      </c>
      <c r="I473" s="185"/>
      <c r="J473" s="186">
        <f>ROUND(I473*H473,0)</f>
        <v>0</v>
      </c>
      <c r="K473" s="182" t="s">
        <v>203</v>
      </c>
      <c r="L473" s="38"/>
      <c r="M473" s="187" t="s">
        <v>1</v>
      </c>
      <c r="N473" s="188" t="s">
        <v>42</v>
      </c>
      <c r="O473" s="76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91" t="s">
        <v>284</v>
      </c>
      <c r="AT473" s="191" t="s">
        <v>199</v>
      </c>
      <c r="AU473" s="191" t="s">
        <v>81</v>
      </c>
      <c r="AY473" s="18" t="s">
        <v>197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8" t="s">
        <v>8</v>
      </c>
      <c r="BK473" s="192">
        <f>ROUND(I473*H473,0)</f>
        <v>0</v>
      </c>
      <c r="BL473" s="18" t="s">
        <v>284</v>
      </c>
      <c r="BM473" s="191" t="s">
        <v>712</v>
      </c>
    </row>
    <row r="474" s="13" customFormat="1">
      <c r="A474" s="13"/>
      <c r="B474" s="193"/>
      <c r="C474" s="13"/>
      <c r="D474" s="194" t="s">
        <v>205</v>
      </c>
      <c r="E474" s="195" t="s">
        <v>1</v>
      </c>
      <c r="F474" s="196" t="s">
        <v>713</v>
      </c>
      <c r="G474" s="13"/>
      <c r="H474" s="197">
        <v>1</v>
      </c>
      <c r="I474" s="198"/>
      <c r="J474" s="13"/>
      <c r="K474" s="13"/>
      <c r="L474" s="193"/>
      <c r="M474" s="199"/>
      <c r="N474" s="200"/>
      <c r="O474" s="200"/>
      <c r="P474" s="200"/>
      <c r="Q474" s="200"/>
      <c r="R474" s="200"/>
      <c r="S474" s="200"/>
      <c r="T474" s="20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5" t="s">
        <v>205</v>
      </c>
      <c r="AU474" s="195" t="s">
        <v>81</v>
      </c>
      <c r="AV474" s="13" t="s">
        <v>81</v>
      </c>
      <c r="AW474" s="13" t="s">
        <v>33</v>
      </c>
      <c r="AX474" s="13" t="s">
        <v>8</v>
      </c>
      <c r="AY474" s="195" t="s">
        <v>197</v>
      </c>
    </row>
    <row r="475" s="2" customFormat="1" ht="33" customHeight="1">
      <c r="A475" s="37"/>
      <c r="B475" s="179"/>
      <c r="C475" s="218" t="s">
        <v>714</v>
      </c>
      <c r="D475" s="218" t="s">
        <v>370</v>
      </c>
      <c r="E475" s="219" t="s">
        <v>715</v>
      </c>
      <c r="F475" s="220" t="s">
        <v>716</v>
      </c>
      <c r="G475" s="221" t="s">
        <v>386</v>
      </c>
      <c r="H475" s="222">
        <v>1</v>
      </c>
      <c r="I475" s="223"/>
      <c r="J475" s="224">
        <f>ROUND(I475*H475,0)</f>
        <v>0</v>
      </c>
      <c r="K475" s="220" t="s">
        <v>1</v>
      </c>
      <c r="L475" s="225"/>
      <c r="M475" s="226" t="s">
        <v>1</v>
      </c>
      <c r="N475" s="227" t="s">
        <v>42</v>
      </c>
      <c r="O475" s="76"/>
      <c r="P475" s="189">
        <f>O475*H475</f>
        <v>0</v>
      </c>
      <c r="Q475" s="189">
        <v>0.022499999999999999</v>
      </c>
      <c r="R475" s="189">
        <f>Q475*H475</f>
        <v>0.022499999999999999</v>
      </c>
      <c r="S475" s="189">
        <v>0</v>
      </c>
      <c r="T475" s="190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1" t="s">
        <v>392</v>
      </c>
      <c r="AT475" s="191" t="s">
        <v>370</v>
      </c>
      <c r="AU475" s="191" t="s">
        <v>81</v>
      </c>
      <c r="AY475" s="18" t="s">
        <v>197</v>
      </c>
      <c r="BE475" s="192">
        <f>IF(N475="základní",J475,0)</f>
        <v>0</v>
      </c>
      <c r="BF475" s="192">
        <f>IF(N475="snížená",J475,0)</f>
        <v>0</v>
      </c>
      <c r="BG475" s="192">
        <f>IF(N475="zákl. přenesená",J475,0)</f>
        <v>0</v>
      </c>
      <c r="BH475" s="192">
        <f>IF(N475="sníž. přenesená",J475,0)</f>
        <v>0</v>
      </c>
      <c r="BI475" s="192">
        <f>IF(N475="nulová",J475,0)</f>
        <v>0</v>
      </c>
      <c r="BJ475" s="18" t="s">
        <v>8</v>
      </c>
      <c r="BK475" s="192">
        <f>ROUND(I475*H475,0)</f>
        <v>0</v>
      </c>
      <c r="BL475" s="18" t="s">
        <v>284</v>
      </c>
      <c r="BM475" s="191" t="s">
        <v>717</v>
      </c>
    </row>
    <row r="476" s="13" customFormat="1">
      <c r="A476" s="13"/>
      <c r="B476" s="193"/>
      <c r="C476" s="13"/>
      <c r="D476" s="194" t="s">
        <v>205</v>
      </c>
      <c r="E476" s="195" t="s">
        <v>1</v>
      </c>
      <c r="F476" s="196" t="s">
        <v>713</v>
      </c>
      <c r="G476" s="13"/>
      <c r="H476" s="197">
        <v>1</v>
      </c>
      <c r="I476" s="198"/>
      <c r="J476" s="13"/>
      <c r="K476" s="13"/>
      <c r="L476" s="193"/>
      <c r="M476" s="199"/>
      <c r="N476" s="200"/>
      <c r="O476" s="200"/>
      <c r="P476" s="200"/>
      <c r="Q476" s="200"/>
      <c r="R476" s="200"/>
      <c r="S476" s="200"/>
      <c r="T476" s="20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5" t="s">
        <v>205</v>
      </c>
      <c r="AU476" s="195" t="s">
        <v>81</v>
      </c>
      <c r="AV476" s="13" t="s">
        <v>81</v>
      </c>
      <c r="AW476" s="13" t="s">
        <v>33</v>
      </c>
      <c r="AX476" s="13" t="s">
        <v>8</v>
      </c>
      <c r="AY476" s="195" t="s">
        <v>197</v>
      </c>
    </row>
    <row r="477" s="2" customFormat="1" ht="24.15" customHeight="1">
      <c r="A477" s="37"/>
      <c r="B477" s="179"/>
      <c r="C477" s="180" t="s">
        <v>718</v>
      </c>
      <c r="D477" s="180" t="s">
        <v>199</v>
      </c>
      <c r="E477" s="181" t="s">
        <v>719</v>
      </c>
      <c r="F477" s="182" t="s">
        <v>720</v>
      </c>
      <c r="G477" s="183" t="s">
        <v>386</v>
      </c>
      <c r="H477" s="184">
        <v>3</v>
      </c>
      <c r="I477" s="185"/>
      <c r="J477" s="186">
        <f>ROUND(I477*H477,0)</f>
        <v>0</v>
      </c>
      <c r="K477" s="182" t="s">
        <v>203</v>
      </c>
      <c r="L477" s="38"/>
      <c r="M477" s="187" t="s">
        <v>1</v>
      </c>
      <c r="N477" s="188" t="s">
        <v>42</v>
      </c>
      <c r="O477" s="76"/>
      <c r="P477" s="189">
        <f>O477*H477</f>
        <v>0</v>
      </c>
      <c r="Q477" s="189">
        <v>0</v>
      </c>
      <c r="R477" s="189">
        <f>Q477*H477</f>
        <v>0</v>
      </c>
      <c r="S477" s="189">
        <v>0</v>
      </c>
      <c r="T477" s="190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91" t="s">
        <v>284</v>
      </c>
      <c r="AT477" s="191" t="s">
        <v>199</v>
      </c>
      <c r="AU477" s="191" t="s">
        <v>81</v>
      </c>
      <c r="AY477" s="18" t="s">
        <v>197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8" t="s">
        <v>8</v>
      </c>
      <c r="BK477" s="192">
        <f>ROUND(I477*H477,0)</f>
        <v>0</v>
      </c>
      <c r="BL477" s="18" t="s">
        <v>284</v>
      </c>
      <c r="BM477" s="191" t="s">
        <v>721</v>
      </c>
    </row>
    <row r="478" s="13" customFormat="1">
      <c r="A478" s="13"/>
      <c r="B478" s="193"/>
      <c r="C478" s="13"/>
      <c r="D478" s="194" t="s">
        <v>205</v>
      </c>
      <c r="E478" s="195" t="s">
        <v>1</v>
      </c>
      <c r="F478" s="196" t="s">
        <v>722</v>
      </c>
      <c r="G478" s="13"/>
      <c r="H478" s="197">
        <v>1</v>
      </c>
      <c r="I478" s="198"/>
      <c r="J478" s="13"/>
      <c r="K478" s="13"/>
      <c r="L478" s="193"/>
      <c r="M478" s="199"/>
      <c r="N478" s="200"/>
      <c r="O478" s="200"/>
      <c r="P478" s="200"/>
      <c r="Q478" s="200"/>
      <c r="R478" s="200"/>
      <c r="S478" s="200"/>
      <c r="T478" s="20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5" t="s">
        <v>205</v>
      </c>
      <c r="AU478" s="195" t="s">
        <v>81</v>
      </c>
      <c r="AV478" s="13" t="s">
        <v>81</v>
      </c>
      <c r="AW478" s="13" t="s">
        <v>33</v>
      </c>
      <c r="AX478" s="13" t="s">
        <v>77</v>
      </c>
      <c r="AY478" s="195" t="s">
        <v>197</v>
      </c>
    </row>
    <row r="479" s="13" customFormat="1">
      <c r="A479" s="13"/>
      <c r="B479" s="193"/>
      <c r="C479" s="13"/>
      <c r="D479" s="194" t="s">
        <v>205</v>
      </c>
      <c r="E479" s="195" t="s">
        <v>1</v>
      </c>
      <c r="F479" s="196" t="s">
        <v>723</v>
      </c>
      <c r="G479" s="13"/>
      <c r="H479" s="197">
        <v>2</v>
      </c>
      <c r="I479" s="198"/>
      <c r="J479" s="13"/>
      <c r="K479" s="13"/>
      <c r="L479" s="193"/>
      <c r="M479" s="199"/>
      <c r="N479" s="200"/>
      <c r="O479" s="200"/>
      <c r="P479" s="200"/>
      <c r="Q479" s="200"/>
      <c r="R479" s="200"/>
      <c r="S479" s="200"/>
      <c r="T479" s="20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5" t="s">
        <v>205</v>
      </c>
      <c r="AU479" s="195" t="s">
        <v>81</v>
      </c>
      <c r="AV479" s="13" t="s">
        <v>81</v>
      </c>
      <c r="AW479" s="13" t="s">
        <v>33</v>
      </c>
      <c r="AX479" s="13" t="s">
        <v>77</v>
      </c>
      <c r="AY479" s="195" t="s">
        <v>197</v>
      </c>
    </row>
    <row r="480" s="14" customFormat="1">
      <c r="A480" s="14"/>
      <c r="B480" s="202"/>
      <c r="C480" s="14"/>
      <c r="D480" s="194" t="s">
        <v>205</v>
      </c>
      <c r="E480" s="203" t="s">
        <v>1</v>
      </c>
      <c r="F480" s="204" t="s">
        <v>207</v>
      </c>
      <c r="G480" s="14"/>
      <c r="H480" s="205">
        <v>3</v>
      </c>
      <c r="I480" s="206"/>
      <c r="J480" s="14"/>
      <c r="K480" s="14"/>
      <c r="L480" s="202"/>
      <c r="M480" s="207"/>
      <c r="N480" s="208"/>
      <c r="O480" s="208"/>
      <c r="P480" s="208"/>
      <c r="Q480" s="208"/>
      <c r="R480" s="208"/>
      <c r="S480" s="208"/>
      <c r="T480" s="20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3" t="s">
        <v>205</v>
      </c>
      <c r="AU480" s="203" t="s">
        <v>81</v>
      </c>
      <c r="AV480" s="14" t="s">
        <v>208</v>
      </c>
      <c r="AW480" s="14" t="s">
        <v>33</v>
      </c>
      <c r="AX480" s="14" t="s">
        <v>8</v>
      </c>
      <c r="AY480" s="203" t="s">
        <v>197</v>
      </c>
    </row>
    <row r="481" s="2" customFormat="1" ht="16.5" customHeight="1">
      <c r="A481" s="37"/>
      <c r="B481" s="179"/>
      <c r="C481" s="218" t="s">
        <v>724</v>
      </c>
      <c r="D481" s="218" t="s">
        <v>370</v>
      </c>
      <c r="E481" s="219" t="s">
        <v>725</v>
      </c>
      <c r="F481" s="220" t="s">
        <v>726</v>
      </c>
      <c r="G481" s="221" t="s">
        <v>386</v>
      </c>
      <c r="H481" s="222">
        <v>3</v>
      </c>
      <c r="I481" s="223"/>
      <c r="J481" s="224">
        <f>ROUND(I481*H481,0)</f>
        <v>0</v>
      </c>
      <c r="K481" s="220" t="s">
        <v>203</v>
      </c>
      <c r="L481" s="225"/>
      <c r="M481" s="226" t="s">
        <v>1</v>
      </c>
      <c r="N481" s="227" t="s">
        <v>42</v>
      </c>
      <c r="O481" s="76"/>
      <c r="P481" s="189">
        <f>O481*H481</f>
        <v>0</v>
      </c>
      <c r="Q481" s="189">
        <v>0.0023999999999999998</v>
      </c>
      <c r="R481" s="189">
        <f>Q481*H481</f>
        <v>0.0071999999999999998</v>
      </c>
      <c r="S481" s="189">
        <v>0</v>
      </c>
      <c r="T481" s="190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1" t="s">
        <v>392</v>
      </c>
      <c r="AT481" s="191" t="s">
        <v>370</v>
      </c>
      <c r="AU481" s="191" t="s">
        <v>81</v>
      </c>
      <c r="AY481" s="18" t="s">
        <v>197</v>
      </c>
      <c r="BE481" s="192">
        <f>IF(N481="základní",J481,0)</f>
        <v>0</v>
      </c>
      <c r="BF481" s="192">
        <f>IF(N481="snížená",J481,0)</f>
        <v>0</v>
      </c>
      <c r="BG481" s="192">
        <f>IF(N481="zákl. přenesená",J481,0)</f>
        <v>0</v>
      </c>
      <c r="BH481" s="192">
        <f>IF(N481="sníž. přenesená",J481,0)</f>
        <v>0</v>
      </c>
      <c r="BI481" s="192">
        <f>IF(N481="nulová",J481,0)</f>
        <v>0</v>
      </c>
      <c r="BJ481" s="18" t="s">
        <v>8</v>
      </c>
      <c r="BK481" s="192">
        <f>ROUND(I481*H481,0)</f>
        <v>0</v>
      </c>
      <c r="BL481" s="18" t="s">
        <v>284</v>
      </c>
      <c r="BM481" s="191" t="s">
        <v>727</v>
      </c>
    </row>
    <row r="482" s="2" customFormat="1" ht="16.5" customHeight="1">
      <c r="A482" s="37"/>
      <c r="B482" s="179"/>
      <c r="C482" s="180" t="s">
        <v>728</v>
      </c>
      <c r="D482" s="180" t="s">
        <v>199</v>
      </c>
      <c r="E482" s="181" t="s">
        <v>729</v>
      </c>
      <c r="F482" s="182" t="s">
        <v>730</v>
      </c>
      <c r="G482" s="183" t="s">
        <v>386</v>
      </c>
      <c r="H482" s="184">
        <v>2</v>
      </c>
      <c r="I482" s="185"/>
      <c r="J482" s="186">
        <f>ROUND(I482*H482,0)</f>
        <v>0</v>
      </c>
      <c r="K482" s="182" t="s">
        <v>203</v>
      </c>
      <c r="L482" s="38"/>
      <c r="M482" s="187" t="s">
        <v>1</v>
      </c>
      <c r="N482" s="188" t="s">
        <v>42</v>
      </c>
      <c r="O482" s="76"/>
      <c r="P482" s="189">
        <f>O482*H482</f>
        <v>0</v>
      </c>
      <c r="Q482" s="189">
        <v>0</v>
      </c>
      <c r="R482" s="189">
        <f>Q482*H482</f>
        <v>0</v>
      </c>
      <c r="S482" s="189">
        <v>0</v>
      </c>
      <c r="T482" s="190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1" t="s">
        <v>284</v>
      </c>
      <c r="AT482" s="191" t="s">
        <v>199</v>
      </c>
      <c r="AU482" s="191" t="s">
        <v>81</v>
      </c>
      <c r="AY482" s="18" t="s">
        <v>197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8" t="s">
        <v>8</v>
      </c>
      <c r="BK482" s="192">
        <f>ROUND(I482*H482,0)</f>
        <v>0</v>
      </c>
      <c r="BL482" s="18" t="s">
        <v>284</v>
      </c>
      <c r="BM482" s="191" t="s">
        <v>731</v>
      </c>
    </row>
    <row r="483" s="13" customFormat="1">
      <c r="A483" s="13"/>
      <c r="B483" s="193"/>
      <c r="C483" s="13"/>
      <c r="D483" s="194" t="s">
        <v>205</v>
      </c>
      <c r="E483" s="195" t="s">
        <v>1</v>
      </c>
      <c r="F483" s="196" t="s">
        <v>732</v>
      </c>
      <c r="G483" s="13"/>
      <c r="H483" s="197">
        <v>2</v>
      </c>
      <c r="I483" s="198"/>
      <c r="J483" s="13"/>
      <c r="K483" s="13"/>
      <c r="L483" s="193"/>
      <c r="M483" s="199"/>
      <c r="N483" s="200"/>
      <c r="O483" s="200"/>
      <c r="P483" s="200"/>
      <c r="Q483" s="200"/>
      <c r="R483" s="200"/>
      <c r="S483" s="200"/>
      <c r="T483" s="20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5" t="s">
        <v>205</v>
      </c>
      <c r="AU483" s="195" t="s">
        <v>81</v>
      </c>
      <c r="AV483" s="13" t="s">
        <v>81</v>
      </c>
      <c r="AW483" s="13" t="s">
        <v>33</v>
      </c>
      <c r="AX483" s="13" t="s">
        <v>77</v>
      </c>
      <c r="AY483" s="195" t="s">
        <v>197</v>
      </c>
    </row>
    <row r="484" s="14" customFormat="1">
      <c r="A484" s="14"/>
      <c r="B484" s="202"/>
      <c r="C484" s="14"/>
      <c r="D484" s="194" t="s">
        <v>205</v>
      </c>
      <c r="E484" s="203" t="s">
        <v>1</v>
      </c>
      <c r="F484" s="204" t="s">
        <v>207</v>
      </c>
      <c r="G484" s="14"/>
      <c r="H484" s="205">
        <v>2</v>
      </c>
      <c r="I484" s="206"/>
      <c r="J484" s="14"/>
      <c r="K484" s="14"/>
      <c r="L484" s="202"/>
      <c r="M484" s="207"/>
      <c r="N484" s="208"/>
      <c r="O484" s="208"/>
      <c r="P484" s="208"/>
      <c r="Q484" s="208"/>
      <c r="R484" s="208"/>
      <c r="S484" s="208"/>
      <c r="T484" s="20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03" t="s">
        <v>205</v>
      </c>
      <c r="AU484" s="203" t="s">
        <v>81</v>
      </c>
      <c r="AV484" s="14" t="s">
        <v>208</v>
      </c>
      <c r="AW484" s="14" t="s">
        <v>33</v>
      </c>
      <c r="AX484" s="14" t="s">
        <v>8</v>
      </c>
      <c r="AY484" s="203" t="s">
        <v>197</v>
      </c>
    </row>
    <row r="485" s="2" customFormat="1" ht="16.5" customHeight="1">
      <c r="A485" s="37"/>
      <c r="B485" s="179"/>
      <c r="C485" s="218" t="s">
        <v>733</v>
      </c>
      <c r="D485" s="218" t="s">
        <v>370</v>
      </c>
      <c r="E485" s="219" t="s">
        <v>734</v>
      </c>
      <c r="F485" s="220" t="s">
        <v>735</v>
      </c>
      <c r="G485" s="221" t="s">
        <v>386</v>
      </c>
      <c r="H485" s="222">
        <v>2</v>
      </c>
      <c r="I485" s="223"/>
      <c r="J485" s="224">
        <f>ROUND(I485*H485,0)</f>
        <v>0</v>
      </c>
      <c r="K485" s="220" t="s">
        <v>203</v>
      </c>
      <c r="L485" s="225"/>
      <c r="M485" s="226" t="s">
        <v>1</v>
      </c>
      <c r="N485" s="227" t="s">
        <v>42</v>
      </c>
      <c r="O485" s="76"/>
      <c r="P485" s="189">
        <f>O485*H485</f>
        <v>0</v>
      </c>
      <c r="Q485" s="189">
        <v>0.00040000000000000002</v>
      </c>
      <c r="R485" s="189">
        <f>Q485*H485</f>
        <v>0.00080000000000000004</v>
      </c>
      <c r="S485" s="189">
        <v>0</v>
      </c>
      <c r="T485" s="190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1" t="s">
        <v>392</v>
      </c>
      <c r="AT485" s="191" t="s">
        <v>370</v>
      </c>
      <c r="AU485" s="191" t="s">
        <v>81</v>
      </c>
      <c r="AY485" s="18" t="s">
        <v>197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8" t="s">
        <v>8</v>
      </c>
      <c r="BK485" s="192">
        <f>ROUND(I485*H485,0)</f>
        <v>0</v>
      </c>
      <c r="BL485" s="18" t="s">
        <v>284</v>
      </c>
      <c r="BM485" s="191" t="s">
        <v>736</v>
      </c>
    </row>
    <row r="486" s="2" customFormat="1" ht="16.5" customHeight="1">
      <c r="A486" s="37"/>
      <c r="B486" s="179"/>
      <c r="C486" s="180" t="s">
        <v>737</v>
      </c>
      <c r="D486" s="180" t="s">
        <v>199</v>
      </c>
      <c r="E486" s="181" t="s">
        <v>738</v>
      </c>
      <c r="F486" s="182" t="s">
        <v>739</v>
      </c>
      <c r="G486" s="183" t="s">
        <v>386</v>
      </c>
      <c r="H486" s="184">
        <v>7</v>
      </c>
      <c r="I486" s="185"/>
      <c r="J486" s="186">
        <f>ROUND(I486*H486,0)</f>
        <v>0</v>
      </c>
      <c r="K486" s="182" t="s">
        <v>203</v>
      </c>
      <c r="L486" s="38"/>
      <c r="M486" s="187" t="s">
        <v>1</v>
      </c>
      <c r="N486" s="188" t="s">
        <v>42</v>
      </c>
      <c r="O486" s="76"/>
      <c r="P486" s="189">
        <f>O486*H486</f>
        <v>0</v>
      </c>
      <c r="Q486" s="189">
        <v>0</v>
      </c>
      <c r="R486" s="189">
        <f>Q486*H486</f>
        <v>0</v>
      </c>
      <c r="S486" s="189">
        <v>0</v>
      </c>
      <c r="T486" s="190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1" t="s">
        <v>284</v>
      </c>
      <c r="AT486" s="191" t="s">
        <v>199</v>
      </c>
      <c r="AU486" s="191" t="s">
        <v>81</v>
      </c>
      <c r="AY486" s="18" t="s">
        <v>197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8" t="s">
        <v>8</v>
      </c>
      <c r="BK486" s="192">
        <f>ROUND(I486*H486,0)</f>
        <v>0</v>
      </c>
      <c r="BL486" s="18" t="s">
        <v>284</v>
      </c>
      <c r="BM486" s="191" t="s">
        <v>740</v>
      </c>
    </row>
    <row r="487" s="13" customFormat="1">
      <c r="A487" s="13"/>
      <c r="B487" s="193"/>
      <c r="C487" s="13"/>
      <c r="D487" s="194" t="s">
        <v>205</v>
      </c>
      <c r="E487" s="195" t="s">
        <v>1</v>
      </c>
      <c r="F487" s="196" t="s">
        <v>388</v>
      </c>
      <c r="G487" s="13"/>
      <c r="H487" s="197">
        <v>2</v>
      </c>
      <c r="I487" s="198"/>
      <c r="J487" s="13"/>
      <c r="K487" s="13"/>
      <c r="L487" s="193"/>
      <c r="M487" s="199"/>
      <c r="N487" s="200"/>
      <c r="O487" s="200"/>
      <c r="P487" s="200"/>
      <c r="Q487" s="200"/>
      <c r="R487" s="200"/>
      <c r="S487" s="200"/>
      <c r="T487" s="20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5" t="s">
        <v>205</v>
      </c>
      <c r="AU487" s="195" t="s">
        <v>81</v>
      </c>
      <c r="AV487" s="13" t="s">
        <v>81</v>
      </c>
      <c r="AW487" s="13" t="s">
        <v>33</v>
      </c>
      <c r="AX487" s="13" t="s">
        <v>77</v>
      </c>
      <c r="AY487" s="195" t="s">
        <v>197</v>
      </c>
    </row>
    <row r="488" s="13" customFormat="1">
      <c r="A488" s="13"/>
      <c r="B488" s="193"/>
      <c r="C488" s="13"/>
      <c r="D488" s="194" t="s">
        <v>205</v>
      </c>
      <c r="E488" s="195" t="s">
        <v>1</v>
      </c>
      <c r="F488" s="196" t="s">
        <v>389</v>
      </c>
      <c r="G488" s="13"/>
      <c r="H488" s="197">
        <v>2</v>
      </c>
      <c r="I488" s="198"/>
      <c r="J488" s="13"/>
      <c r="K488" s="13"/>
      <c r="L488" s="193"/>
      <c r="M488" s="199"/>
      <c r="N488" s="200"/>
      <c r="O488" s="200"/>
      <c r="P488" s="200"/>
      <c r="Q488" s="200"/>
      <c r="R488" s="200"/>
      <c r="S488" s="200"/>
      <c r="T488" s="20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5" t="s">
        <v>205</v>
      </c>
      <c r="AU488" s="195" t="s">
        <v>81</v>
      </c>
      <c r="AV488" s="13" t="s">
        <v>81</v>
      </c>
      <c r="AW488" s="13" t="s">
        <v>33</v>
      </c>
      <c r="AX488" s="13" t="s">
        <v>77</v>
      </c>
      <c r="AY488" s="195" t="s">
        <v>197</v>
      </c>
    </row>
    <row r="489" s="13" customFormat="1">
      <c r="A489" s="13"/>
      <c r="B489" s="193"/>
      <c r="C489" s="13"/>
      <c r="D489" s="194" t="s">
        <v>205</v>
      </c>
      <c r="E489" s="195" t="s">
        <v>1</v>
      </c>
      <c r="F489" s="196" t="s">
        <v>713</v>
      </c>
      <c r="G489" s="13"/>
      <c r="H489" s="197">
        <v>1</v>
      </c>
      <c r="I489" s="198"/>
      <c r="J489" s="13"/>
      <c r="K489" s="13"/>
      <c r="L489" s="193"/>
      <c r="M489" s="199"/>
      <c r="N489" s="200"/>
      <c r="O489" s="200"/>
      <c r="P489" s="200"/>
      <c r="Q489" s="200"/>
      <c r="R489" s="200"/>
      <c r="S489" s="200"/>
      <c r="T489" s="20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5" t="s">
        <v>205</v>
      </c>
      <c r="AU489" s="195" t="s">
        <v>81</v>
      </c>
      <c r="AV489" s="13" t="s">
        <v>81</v>
      </c>
      <c r="AW489" s="13" t="s">
        <v>33</v>
      </c>
      <c r="AX489" s="13" t="s">
        <v>77</v>
      </c>
      <c r="AY489" s="195" t="s">
        <v>197</v>
      </c>
    </row>
    <row r="490" s="13" customFormat="1">
      <c r="A490" s="13"/>
      <c r="B490" s="193"/>
      <c r="C490" s="13"/>
      <c r="D490" s="194" t="s">
        <v>205</v>
      </c>
      <c r="E490" s="195" t="s">
        <v>1</v>
      </c>
      <c r="F490" s="196" t="s">
        <v>741</v>
      </c>
      <c r="G490" s="13"/>
      <c r="H490" s="197">
        <v>2</v>
      </c>
      <c r="I490" s="198"/>
      <c r="J490" s="13"/>
      <c r="K490" s="13"/>
      <c r="L490" s="193"/>
      <c r="M490" s="199"/>
      <c r="N490" s="200"/>
      <c r="O490" s="200"/>
      <c r="P490" s="200"/>
      <c r="Q490" s="200"/>
      <c r="R490" s="200"/>
      <c r="S490" s="200"/>
      <c r="T490" s="20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5" t="s">
        <v>205</v>
      </c>
      <c r="AU490" s="195" t="s">
        <v>81</v>
      </c>
      <c r="AV490" s="13" t="s">
        <v>81</v>
      </c>
      <c r="AW490" s="13" t="s">
        <v>33</v>
      </c>
      <c r="AX490" s="13" t="s">
        <v>77</v>
      </c>
      <c r="AY490" s="195" t="s">
        <v>197</v>
      </c>
    </row>
    <row r="491" s="14" customFormat="1">
      <c r="A491" s="14"/>
      <c r="B491" s="202"/>
      <c r="C491" s="14"/>
      <c r="D491" s="194" t="s">
        <v>205</v>
      </c>
      <c r="E491" s="203" t="s">
        <v>1</v>
      </c>
      <c r="F491" s="204" t="s">
        <v>207</v>
      </c>
      <c r="G491" s="14"/>
      <c r="H491" s="205">
        <v>7</v>
      </c>
      <c r="I491" s="206"/>
      <c r="J491" s="14"/>
      <c r="K491" s="14"/>
      <c r="L491" s="202"/>
      <c r="M491" s="207"/>
      <c r="N491" s="208"/>
      <c r="O491" s="208"/>
      <c r="P491" s="208"/>
      <c r="Q491" s="208"/>
      <c r="R491" s="208"/>
      <c r="S491" s="208"/>
      <c r="T491" s="20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3" t="s">
        <v>205</v>
      </c>
      <c r="AU491" s="203" t="s">
        <v>81</v>
      </c>
      <c r="AV491" s="14" t="s">
        <v>208</v>
      </c>
      <c r="AW491" s="14" t="s">
        <v>33</v>
      </c>
      <c r="AX491" s="14" t="s">
        <v>8</v>
      </c>
      <c r="AY491" s="203" t="s">
        <v>197</v>
      </c>
    </row>
    <row r="492" s="2" customFormat="1" ht="24.15" customHeight="1">
      <c r="A492" s="37"/>
      <c r="B492" s="179"/>
      <c r="C492" s="218" t="s">
        <v>742</v>
      </c>
      <c r="D492" s="218" t="s">
        <v>370</v>
      </c>
      <c r="E492" s="219" t="s">
        <v>743</v>
      </c>
      <c r="F492" s="220" t="s">
        <v>744</v>
      </c>
      <c r="G492" s="221" t="s">
        <v>386</v>
      </c>
      <c r="H492" s="222">
        <v>7</v>
      </c>
      <c r="I492" s="223"/>
      <c r="J492" s="224">
        <f>ROUND(I492*H492,0)</f>
        <v>0</v>
      </c>
      <c r="K492" s="220" t="s">
        <v>203</v>
      </c>
      <c r="L492" s="225"/>
      <c r="M492" s="226" t="s">
        <v>1</v>
      </c>
      <c r="N492" s="227" t="s">
        <v>42</v>
      </c>
      <c r="O492" s="76"/>
      <c r="P492" s="189">
        <f>O492*H492</f>
        <v>0</v>
      </c>
      <c r="Q492" s="189">
        <v>0.00014999999999999999</v>
      </c>
      <c r="R492" s="189">
        <f>Q492*H492</f>
        <v>0.0010499999999999999</v>
      </c>
      <c r="S492" s="189">
        <v>0</v>
      </c>
      <c r="T492" s="190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1" t="s">
        <v>392</v>
      </c>
      <c r="AT492" s="191" t="s">
        <v>370</v>
      </c>
      <c r="AU492" s="191" t="s">
        <v>81</v>
      </c>
      <c r="AY492" s="18" t="s">
        <v>197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8" t="s">
        <v>8</v>
      </c>
      <c r="BK492" s="192">
        <f>ROUND(I492*H492,0)</f>
        <v>0</v>
      </c>
      <c r="BL492" s="18" t="s">
        <v>284</v>
      </c>
      <c r="BM492" s="191" t="s">
        <v>745</v>
      </c>
    </row>
    <row r="493" s="2" customFormat="1" ht="21.75" customHeight="1">
      <c r="A493" s="37"/>
      <c r="B493" s="179"/>
      <c r="C493" s="180" t="s">
        <v>746</v>
      </c>
      <c r="D493" s="180" t="s">
        <v>199</v>
      </c>
      <c r="E493" s="181" t="s">
        <v>747</v>
      </c>
      <c r="F493" s="182" t="s">
        <v>748</v>
      </c>
      <c r="G493" s="183" t="s">
        <v>386</v>
      </c>
      <c r="H493" s="184">
        <v>7</v>
      </c>
      <c r="I493" s="185"/>
      <c r="J493" s="186">
        <f>ROUND(I493*H493,0)</f>
        <v>0</v>
      </c>
      <c r="K493" s="182" t="s">
        <v>203</v>
      </c>
      <c r="L493" s="38"/>
      <c r="M493" s="187" t="s">
        <v>1</v>
      </c>
      <c r="N493" s="188" t="s">
        <v>42</v>
      </c>
      <c r="O493" s="76"/>
      <c r="P493" s="189">
        <f>O493*H493</f>
        <v>0</v>
      </c>
      <c r="Q493" s="189">
        <v>0</v>
      </c>
      <c r="R493" s="189">
        <f>Q493*H493</f>
        <v>0</v>
      </c>
      <c r="S493" s="189">
        <v>0</v>
      </c>
      <c r="T493" s="190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1" t="s">
        <v>284</v>
      </c>
      <c r="AT493" s="191" t="s">
        <v>199</v>
      </c>
      <c r="AU493" s="191" t="s">
        <v>81</v>
      </c>
      <c r="AY493" s="18" t="s">
        <v>197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8" t="s">
        <v>8</v>
      </c>
      <c r="BK493" s="192">
        <f>ROUND(I493*H493,0)</f>
        <v>0</v>
      </c>
      <c r="BL493" s="18" t="s">
        <v>284</v>
      </c>
      <c r="BM493" s="191" t="s">
        <v>749</v>
      </c>
    </row>
    <row r="494" s="13" customFormat="1">
      <c r="A494" s="13"/>
      <c r="B494" s="193"/>
      <c r="C494" s="13"/>
      <c r="D494" s="194" t="s">
        <v>205</v>
      </c>
      <c r="E494" s="195" t="s">
        <v>1</v>
      </c>
      <c r="F494" s="196" t="s">
        <v>388</v>
      </c>
      <c r="G494" s="13"/>
      <c r="H494" s="197">
        <v>2</v>
      </c>
      <c r="I494" s="198"/>
      <c r="J494" s="13"/>
      <c r="K494" s="13"/>
      <c r="L494" s="193"/>
      <c r="M494" s="199"/>
      <c r="N494" s="200"/>
      <c r="O494" s="200"/>
      <c r="P494" s="200"/>
      <c r="Q494" s="200"/>
      <c r="R494" s="200"/>
      <c r="S494" s="200"/>
      <c r="T494" s="20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5" t="s">
        <v>205</v>
      </c>
      <c r="AU494" s="195" t="s">
        <v>81</v>
      </c>
      <c r="AV494" s="13" t="s">
        <v>81</v>
      </c>
      <c r="AW494" s="13" t="s">
        <v>33</v>
      </c>
      <c r="AX494" s="13" t="s">
        <v>77</v>
      </c>
      <c r="AY494" s="195" t="s">
        <v>197</v>
      </c>
    </row>
    <row r="495" s="13" customFormat="1">
      <c r="A495" s="13"/>
      <c r="B495" s="193"/>
      <c r="C495" s="13"/>
      <c r="D495" s="194" t="s">
        <v>205</v>
      </c>
      <c r="E495" s="195" t="s">
        <v>1</v>
      </c>
      <c r="F495" s="196" t="s">
        <v>389</v>
      </c>
      <c r="G495" s="13"/>
      <c r="H495" s="197">
        <v>2</v>
      </c>
      <c r="I495" s="198"/>
      <c r="J495" s="13"/>
      <c r="K495" s="13"/>
      <c r="L495" s="193"/>
      <c r="M495" s="199"/>
      <c r="N495" s="200"/>
      <c r="O495" s="200"/>
      <c r="P495" s="200"/>
      <c r="Q495" s="200"/>
      <c r="R495" s="200"/>
      <c r="S495" s="200"/>
      <c r="T495" s="20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5" t="s">
        <v>205</v>
      </c>
      <c r="AU495" s="195" t="s">
        <v>81</v>
      </c>
      <c r="AV495" s="13" t="s">
        <v>81</v>
      </c>
      <c r="AW495" s="13" t="s">
        <v>33</v>
      </c>
      <c r="AX495" s="13" t="s">
        <v>77</v>
      </c>
      <c r="AY495" s="195" t="s">
        <v>197</v>
      </c>
    </row>
    <row r="496" s="13" customFormat="1">
      <c r="A496" s="13"/>
      <c r="B496" s="193"/>
      <c r="C496" s="13"/>
      <c r="D496" s="194" t="s">
        <v>205</v>
      </c>
      <c r="E496" s="195" t="s">
        <v>1</v>
      </c>
      <c r="F496" s="196" t="s">
        <v>713</v>
      </c>
      <c r="G496" s="13"/>
      <c r="H496" s="197">
        <v>1</v>
      </c>
      <c r="I496" s="198"/>
      <c r="J496" s="13"/>
      <c r="K496" s="13"/>
      <c r="L496" s="193"/>
      <c r="M496" s="199"/>
      <c r="N496" s="200"/>
      <c r="O496" s="200"/>
      <c r="P496" s="200"/>
      <c r="Q496" s="200"/>
      <c r="R496" s="200"/>
      <c r="S496" s="200"/>
      <c r="T496" s="20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5" t="s">
        <v>205</v>
      </c>
      <c r="AU496" s="195" t="s">
        <v>81</v>
      </c>
      <c r="AV496" s="13" t="s">
        <v>81</v>
      </c>
      <c r="AW496" s="13" t="s">
        <v>33</v>
      </c>
      <c r="AX496" s="13" t="s">
        <v>77</v>
      </c>
      <c r="AY496" s="195" t="s">
        <v>197</v>
      </c>
    </row>
    <row r="497" s="13" customFormat="1">
      <c r="A497" s="13"/>
      <c r="B497" s="193"/>
      <c r="C497" s="13"/>
      <c r="D497" s="194" t="s">
        <v>205</v>
      </c>
      <c r="E497" s="195" t="s">
        <v>1</v>
      </c>
      <c r="F497" s="196" t="s">
        <v>741</v>
      </c>
      <c r="G497" s="13"/>
      <c r="H497" s="197">
        <v>2</v>
      </c>
      <c r="I497" s="198"/>
      <c r="J497" s="13"/>
      <c r="K497" s="13"/>
      <c r="L497" s="193"/>
      <c r="M497" s="199"/>
      <c r="N497" s="200"/>
      <c r="O497" s="200"/>
      <c r="P497" s="200"/>
      <c r="Q497" s="200"/>
      <c r="R497" s="200"/>
      <c r="S497" s="200"/>
      <c r="T497" s="20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5" t="s">
        <v>205</v>
      </c>
      <c r="AU497" s="195" t="s">
        <v>81</v>
      </c>
      <c r="AV497" s="13" t="s">
        <v>81</v>
      </c>
      <c r="AW497" s="13" t="s">
        <v>33</v>
      </c>
      <c r="AX497" s="13" t="s">
        <v>77</v>
      </c>
      <c r="AY497" s="195" t="s">
        <v>197</v>
      </c>
    </row>
    <row r="498" s="14" customFormat="1">
      <c r="A498" s="14"/>
      <c r="B498" s="202"/>
      <c r="C498" s="14"/>
      <c r="D498" s="194" t="s">
        <v>205</v>
      </c>
      <c r="E498" s="203" t="s">
        <v>1</v>
      </c>
      <c r="F498" s="204" t="s">
        <v>207</v>
      </c>
      <c r="G498" s="14"/>
      <c r="H498" s="205">
        <v>7</v>
      </c>
      <c r="I498" s="206"/>
      <c r="J498" s="14"/>
      <c r="K498" s="14"/>
      <c r="L498" s="202"/>
      <c r="M498" s="207"/>
      <c r="N498" s="208"/>
      <c r="O498" s="208"/>
      <c r="P498" s="208"/>
      <c r="Q498" s="208"/>
      <c r="R498" s="208"/>
      <c r="S498" s="208"/>
      <c r="T498" s="20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3" t="s">
        <v>205</v>
      </c>
      <c r="AU498" s="203" t="s">
        <v>81</v>
      </c>
      <c r="AV498" s="14" t="s">
        <v>208</v>
      </c>
      <c r="AW498" s="14" t="s">
        <v>33</v>
      </c>
      <c r="AX498" s="14" t="s">
        <v>8</v>
      </c>
      <c r="AY498" s="203" t="s">
        <v>197</v>
      </c>
    </row>
    <row r="499" s="2" customFormat="1" ht="16.5" customHeight="1">
      <c r="A499" s="37"/>
      <c r="B499" s="179"/>
      <c r="C499" s="218" t="s">
        <v>750</v>
      </c>
      <c r="D499" s="218" t="s">
        <v>370</v>
      </c>
      <c r="E499" s="219" t="s">
        <v>751</v>
      </c>
      <c r="F499" s="220" t="s">
        <v>752</v>
      </c>
      <c r="G499" s="221" t="s">
        <v>386</v>
      </c>
      <c r="H499" s="222">
        <v>7</v>
      </c>
      <c r="I499" s="223"/>
      <c r="J499" s="224">
        <f>ROUND(I499*H499,0)</f>
        <v>0</v>
      </c>
      <c r="K499" s="220" t="s">
        <v>203</v>
      </c>
      <c r="L499" s="225"/>
      <c r="M499" s="226" t="s">
        <v>1</v>
      </c>
      <c r="N499" s="227" t="s">
        <v>42</v>
      </c>
      <c r="O499" s="76"/>
      <c r="P499" s="189">
        <f>O499*H499</f>
        <v>0</v>
      </c>
      <c r="Q499" s="189">
        <v>0.0022000000000000001</v>
      </c>
      <c r="R499" s="189">
        <f>Q499*H499</f>
        <v>0.015400000000000001</v>
      </c>
      <c r="S499" s="189">
        <v>0</v>
      </c>
      <c r="T499" s="190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1" t="s">
        <v>392</v>
      </c>
      <c r="AT499" s="191" t="s">
        <v>370</v>
      </c>
      <c r="AU499" s="191" t="s">
        <v>81</v>
      </c>
      <c r="AY499" s="18" t="s">
        <v>197</v>
      </c>
      <c r="BE499" s="192">
        <f>IF(N499="základní",J499,0)</f>
        <v>0</v>
      </c>
      <c r="BF499" s="192">
        <f>IF(N499="snížená",J499,0)</f>
        <v>0</v>
      </c>
      <c r="BG499" s="192">
        <f>IF(N499="zákl. přenesená",J499,0)</f>
        <v>0</v>
      </c>
      <c r="BH499" s="192">
        <f>IF(N499="sníž. přenesená",J499,0)</f>
        <v>0</v>
      </c>
      <c r="BI499" s="192">
        <f>IF(N499="nulová",J499,0)</f>
        <v>0</v>
      </c>
      <c r="BJ499" s="18" t="s">
        <v>8</v>
      </c>
      <c r="BK499" s="192">
        <f>ROUND(I499*H499,0)</f>
        <v>0</v>
      </c>
      <c r="BL499" s="18" t="s">
        <v>284</v>
      </c>
      <c r="BM499" s="191" t="s">
        <v>753</v>
      </c>
    </row>
    <row r="500" s="2" customFormat="1" ht="24.15" customHeight="1">
      <c r="A500" s="37"/>
      <c r="B500" s="179"/>
      <c r="C500" s="180" t="s">
        <v>754</v>
      </c>
      <c r="D500" s="180" t="s">
        <v>199</v>
      </c>
      <c r="E500" s="181" t="s">
        <v>755</v>
      </c>
      <c r="F500" s="182" t="s">
        <v>756</v>
      </c>
      <c r="G500" s="183" t="s">
        <v>386</v>
      </c>
      <c r="H500" s="184">
        <v>18</v>
      </c>
      <c r="I500" s="185"/>
      <c r="J500" s="186">
        <f>ROUND(I500*H500,0)</f>
        <v>0</v>
      </c>
      <c r="K500" s="182" t="s">
        <v>203</v>
      </c>
      <c r="L500" s="38"/>
      <c r="M500" s="187" t="s">
        <v>1</v>
      </c>
      <c r="N500" s="188" t="s">
        <v>42</v>
      </c>
      <c r="O500" s="76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91" t="s">
        <v>284</v>
      </c>
      <c r="AT500" s="191" t="s">
        <v>199</v>
      </c>
      <c r="AU500" s="191" t="s">
        <v>81</v>
      </c>
      <c r="AY500" s="18" t="s">
        <v>197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8" t="s">
        <v>8</v>
      </c>
      <c r="BK500" s="192">
        <f>ROUND(I500*H500,0)</f>
        <v>0</v>
      </c>
      <c r="BL500" s="18" t="s">
        <v>284</v>
      </c>
      <c r="BM500" s="191" t="s">
        <v>757</v>
      </c>
    </row>
    <row r="501" s="13" customFormat="1">
      <c r="A501" s="13"/>
      <c r="B501" s="193"/>
      <c r="C501" s="13"/>
      <c r="D501" s="194" t="s">
        <v>205</v>
      </c>
      <c r="E501" s="195" t="s">
        <v>1</v>
      </c>
      <c r="F501" s="196" t="s">
        <v>758</v>
      </c>
      <c r="G501" s="13"/>
      <c r="H501" s="197">
        <v>18</v>
      </c>
      <c r="I501" s="198"/>
      <c r="J501" s="13"/>
      <c r="K501" s="13"/>
      <c r="L501" s="193"/>
      <c r="M501" s="199"/>
      <c r="N501" s="200"/>
      <c r="O501" s="200"/>
      <c r="P501" s="200"/>
      <c r="Q501" s="200"/>
      <c r="R501" s="200"/>
      <c r="S501" s="200"/>
      <c r="T501" s="20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5" t="s">
        <v>205</v>
      </c>
      <c r="AU501" s="195" t="s">
        <v>81</v>
      </c>
      <c r="AV501" s="13" t="s">
        <v>81</v>
      </c>
      <c r="AW501" s="13" t="s">
        <v>33</v>
      </c>
      <c r="AX501" s="13" t="s">
        <v>8</v>
      </c>
      <c r="AY501" s="195" t="s">
        <v>197</v>
      </c>
    </row>
    <row r="502" s="2" customFormat="1" ht="24.15" customHeight="1">
      <c r="A502" s="37"/>
      <c r="B502" s="179"/>
      <c r="C502" s="218" t="s">
        <v>759</v>
      </c>
      <c r="D502" s="218" t="s">
        <v>370</v>
      </c>
      <c r="E502" s="219" t="s">
        <v>760</v>
      </c>
      <c r="F502" s="220" t="s">
        <v>761</v>
      </c>
      <c r="G502" s="221" t="s">
        <v>287</v>
      </c>
      <c r="H502" s="222">
        <v>18</v>
      </c>
      <c r="I502" s="223"/>
      <c r="J502" s="224">
        <f>ROUND(I502*H502,0)</f>
        <v>0</v>
      </c>
      <c r="K502" s="220" t="s">
        <v>203</v>
      </c>
      <c r="L502" s="225"/>
      <c r="M502" s="226" t="s">
        <v>1</v>
      </c>
      <c r="N502" s="227" t="s">
        <v>42</v>
      </c>
      <c r="O502" s="76"/>
      <c r="P502" s="189">
        <f>O502*H502</f>
        <v>0</v>
      </c>
      <c r="Q502" s="189">
        <v>0.0030000000000000001</v>
      </c>
      <c r="R502" s="189">
        <f>Q502*H502</f>
        <v>0.053999999999999999</v>
      </c>
      <c r="S502" s="189">
        <v>0</v>
      </c>
      <c r="T502" s="190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1" t="s">
        <v>392</v>
      </c>
      <c r="AT502" s="191" t="s">
        <v>370</v>
      </c>
      <c r="AU502" s="191" t="s">
        <v>81</v>
      </c>
      <c r="AY502" s="18" t="s">
        <v>197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8" t="s">
        <v>8</v>
      </c>
      <c r="BK502" s="192">
        <f>ROUND(I502*H502,0)</f>
        <v>0</v>
      </c>
      <c r="BL502" s="18" t="s">
        <v>284</v>
      </c>
      <c r="BM502" s="191" t="s">
        <v>762</v>
      </c>
    </row>
    <row r="503" s="2" customFormat="1" ht="24.15" customHeight="1">
      <c r="A503" s="37"/>
      <c r="B503" s="179"/>
      <c r="C503" s="180" t="s">
        <v>763</v>
      </c>
      <c r="D503" s="180" t="s">
        <v>199</v>
      </c>
      <c r="E503" s="181" t="s">
        <v>764</v>
      </c>
      <c r="F503" s="182" t="s">
        <v>765</v>
      </c>
      <c r="G503" s="183" t="s">
        <v>386</v>
      </c>
      <c r="H503" s="184">
        <v>10</v>
      </c>
      <c r="I503" s="185"/>
      <c r="J503" s="186">
        <f>ROUND(I503*H503,0)</f>
        <v>0</v>
      </c>
      <c r="K503" s="182" t="s">
        <v>203</v>
      </c>
      <c r="L503" s="38"/>
      <c r="M503" s="187" t="s">
        <v>1</v>
      </c>
      <c r="N503" s="188" t="s">
        <v>42</v>
      </c>
      <c r="O503" s="76"/>
      <c r="P503" s="189">
        <f>O503*H503</f>
        <v>0</v>
      </c>
      <c r="Q503" s="189">
        <v>0</v>
      </c>
      <c r="R503" s="189">
        <f>Q503*H503</f>
        <v>0</v>
      </c>
      <c r="S503" s="189">
        <v>0</v>
      </c>
      <c r="T503" s="190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1" t="s">
        <v>284</v>
      </c>
      <c r="AT503" s="191" t="s">
        <v>199</v>
      </c>
      <c r="AU503" s="191" t="s">
        <v>81</v>
      </c>
      <c r="AY503" s="18" t="s">
        <v>197</v>
      </c>
      <c r="BE503" s="192">
        <f>IF(N503="základní",J503,0)</f>
        <v>0</v>
      </c>
      <c r="BF503" s="192">
        <f>IF(N503="snížená",J503,0)</f>
        <v>0</v>
      </c>
      <c r="BG503" s="192">
        <f>IF(N503="zákl. přenesená",J503,0)</f>
        <v>0</v>
      </c>
      <c r="BH503" s="192">
        <f>IF(N503="sníž. přenesená",J503,0)</f>
        <v>0</v>
      </c>
      <c r="BI503" s="192">
        <f>IF(N503="nulová",J503,0)</f>
        <v>0</v>
      </c>
      <c r="BJ503" s="18" t="s">
        <v>8</v>
      </c>
      <c r="BK503" s="192">
        <f>ROUND(I503*H503,0)</f>
        <v>0</v>
      </c>
      <c r="BL503" s="18" t="s">
        <v>284</v>
      </c>
      <c r="BM503" s="191" t="s">
        <v>766</v>
      </c>
    </row>
    <row r="504" s="13" customFormat="1">
      <c r="A504" s="13"/>
      <c r="B504" s="193"/>
      <c r="C504" s="13"/>
      <c r="D504" s="194" t="s">
        <v>205</v>
      </c>
      <c r="E504" s="195" t="s">
        <v>1</v>
      </c>
      <c r="F504" s="196" t="s">
        <v>767</v>
      </c>
      <c r="G504" s="13"/>
      <c r="H504" s="197">
        <v>10</v>
      </c>
      <c r="I504" s="198"/>
      <c r="J504" s="13"/>
      <c r="K504" s="13"/>
      <c r="L504" s="193"/>
      <c r="M504" s="199"/>
      <c r="N504" s="200"/>
      <c r="O504" s="200"/>
      <c r="P504" s="200"/>
      <c r="Q504" s="200"/>
      <c r="R504" s="200"/>
      <c r="S504" s="200"/>
      <c r="T504" s="20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5" t="s">
        <v>205</v>
      </c>
      <c r="AU504" s="195" t="s">
        <v>81</v>
      </c>
      <c r="AV504" s="13" t="s">
        <v>81</v>
      </c>
      <c r="AW504" s="13" t="s">
        <v>33</v>
      </c>
      <c r="AX504" s="13" t="s">
        <v>8</v>
      </c>
      <c r="AY504" s="195" t="s">
        <v>197</v>
      </c>
    </row>
    <row r="505" s="2" customFormat="1" ht="24.15" customHeight="1">
      <c r="A505" s="37"/>
      <c r="B505" s="179"/>
      <c r="C505" s="218" t="s">
        <v>768</v>
      </c>
      <c r="D505" s="218" t="s">
        <v>370</v>
      </c>
      <c r="E505" s="219" t="s">
        <v>769</v>
      </c>
      <c r="F505" s="220" t="s">
        <v>770</v>
      </c>
      <c r="G505" s="221" t="s">
        <v>287</v>
      </c>
      <c r="H505" s="222">
        <v>14.199999999999999</v>
      </c>
      <c r="I505" s="223"/>
      <c r="J505" s="224">
        <f>ROUND(I505*H505,0)</f>
        <v>0</v>
      </c>
      <c r="K505" s="220" t="s">
        <v>203</v>
      </c>
      <c r="L505" s="225"/>
      <c r="M505" s="226" t="s">
        <v>1</v>
      </c>
      <c r="N505" s="227" t="s">
        <v>42</v>
      </c>
      <c r="O505" s="76"/>
      <c r="P505" s="189">
        <f>O505*H505</f>
        <v>0</v>
      </c>
      <c r="Q505" s="189">
        <v>0.01</v>
      </c>
      <c r="R505" s="189">
        <f>Q505*H505</f>
        <v>0.14199999999999999</v>
      </c>
      <c r="S505" s="189">
        <v>0</v>
      </c>
      <c r="T505" s="190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1" t="s">
        <v>392</v>
      </c>
      <c r="AT505" s="191" t="s">
        <v>370</v>
      </c>
      <c r="AU505" s="191" t="s">
        <v>81</v>
      </c>
      <c r="AY505" s="18" t="s">
        <v>197</v>
      </c>
      <c r="BE505" s="192">
        <f>IF(N505="základní",J505,0)</f>
        <v>0</v>
      </c>
      <c r="BF505" s="192">
        <f>IF(N505="snížená",J505,0)</f>
        <v>0</v>
      </c>
      <c r="BG505" s="192">
        <f>IF(N505="zákl. přenesená",J505,0)</f>
        <v>0</v>
      </c>
      <c r="BH505" s="192">
        <f>IF(N505="sníž. přenesená",J505,0)</f>
        <v>0</v>
      </c>
      <c r="BI505" s="192">
        <f>IF(N505="nulová",J505,0)</f>
        <v>0</v>
      </c>
      <c r="BJ505" s="18" t="s">
        <v>8</v>
      </c>
      <c r="BK505" s="192">
        <f>ROUND(I505*H505,0)</f>
        <v>0</v>
      </c>
      <c r="BL505" s="18" t="s">
        <v>284</v>
      </c>
      <c r="BM505" s="191" t="s">
        <v>771</v>
      </c>
    </row>
    <row r="506" s="13" customFormat="1">
      <c r="A506" s="13"/>
      <c r="B506" s="193"/>
      <c r="C506" s="13"/>
      <c r="D506" s="194" t="s">
        <v>205</v>
      </c>
      <c r="E506" s="195" t="s">
        <v>1</v>
      </c>
      <c r="F506" s="196" t="s">
        <v>772</v>
      </c>
      <c r="G506" s="13"/>
      <c r="H506" s="197">
        <v>14.199999999999999</v>
      </c>
      <c r="I506" s="198"/>
      <c r="J506" s="13"/>
      <c r="K506" s="13"/>
      <c r="L506" s="193"/>
      <c r="M506" s="199"/>
      <c r="N506" s="200"/>
      <c r="O506" s="200"/>
      <c r="P506" s="200"/>
      <c r="Q506" s="200"/>
      <c r="R506" s="200"/>
      <c r="S506" s="200"/>
      <c r="T506" s="20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5" t="s">
        <v>205</v>
      </c>
      <c r="AU506" s="195" t="s">
        <v>81</v>
      </c>
      <c r="AV506" s="13" t="s">
        <v>81</v>
      </c>
      <c r="AW506" s="13" t="s">
        <v>33</v>
      </c>
      <c r="AX506" s="13" t="s">
        <v>8</v>
      </c>
      <c r="AY506" s="195" t="s">
        <v>197</v>
      </c>
    </row>
    <row r="507" s="2" customFormat="1" ht="24.15" customHeight="1">
      <c r="A507" s="37"/>
      <c r="B507" s="179"/>
      <c r="C507" s="180" t="s">
        <v>773</v>
      </c>
      <c r="D507" s="180" t="s">
        <v>199</v>
      </c>
      <c r="E507" s="181" t="s">
        <v>774</v>
      </c>
      <c r="F507" s="182" t="s">
        <v>775</v>
      </c>
      <c r="G507" s="183" t="s">
        <v>225</v>
      </c>
      <c r="H507" s="184">
        <v>0.39700000000000002</v>
      </c>
      <c r="I507" s="185"/>
      <c r="J507" s="186">
        <f>ROUND(I507*H507,0)</f>
        <v>0</v>
      </c>
      <c r="K507" s="182" t="s">
        <v>203</v>
      </c>
      <c r="L507" s="38"/>
      <c r="M507" s="187" t="s">
        <v>1</v>
      </c>
      <c r="N507" s="188" t="s">
        <v>42</v>
      </c>
      <c r="O507" s="76"/>
      <c r="P507" s="189">
        <f>O507*H507</f>
        <v>0</v>
      </c>
      <c r="Q507" s="189">
        <v>0</v>
      </c>
      <c r="R507" s="189">
        <f>Q507*H507</f>
        <v>0</v>
      </c>
      <c r="S507" s="189">
        <v>0</v>
      </c>
      <c r="T507" s="190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1" t="s">
        <v>284</v>
      </c>
      <c r="AT507" s="191" t="s">
        <v>199</v>
      </c>
      <c r="AU507" s="191" t="s">
        <v>81</v>
      </c>
      <c r="AY507" s="18" t="s">
        <v>197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8" t="s">
        <v>8</v>
      </c>
      <c r="BK507" s="192">
        <f>ROUND(I507*H507,0)</f>
        <v>0</v>
      </c>
      <c r="BL507" s="18" t="s">
        <v>284</v>
      </c>
      <c r="BM507" s="191" t="s">
        <v>776</v>
      </c>
    </row>
    <row r="508" s="12" customFormat="1" ht="22.8" customHeight="1">
      <c r="A508" s="12"/>
      <c r="B508" s="166"/>
      <c r="C508" s="12"/>
      <c r="D508" s="167" t="s">
        <v>76</v>
      </c>
      <c r="E508" s="177" t="s">
        <v>777</v>
      </c>
      <c r="F508" s="177" t="s">
        <v>778</v>
      </c>
      <c r="G508" s="12"/>
      <c r="H508" s="12"/>
      <c r="I508" s="169"/>
      <c r="J508" s="178">
        <f>BK508</f>
        <v>0</v>
      </c>
      <c r="K508" s="12"/>
      <c r="L508" s="166"/>
      <c r="M508" s="171"/>
      <c r="N508" s="172"/>
      <c r="O508" s="172"/>
      <c r="P508" s="173">
        <f>SUM(P509:P519)</f>
        <v>0</v>
      </c>
      <c r="Q508" s="172"/>
      <c r="R508" s="173">
        <f>SUM(R509:R519)</f>
        <v>0.019872000000000001</v>
      </c>
      <c r="S508" s="172"/>
      <c r="T508" s="174">
        <f>SUM(T509:T519)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167" t="s">
        <v>81</v>
      </c>
      <c r="AT508" s="175" t="s">
        <v>76</v>
      </c>
      <c r="AU508" s="175" t="s">
        <v>8</v>
      </c>
      <c r="AY508" s="167" t="s">
        <v>197</v>
      </c>
      <c r="BK508" s="176">
        <f>SUM(BK509:BK519)</f>
        <v>0</v>
      </c>
    </row>
    <row r="509" s="2" customFormat="1" ht="24.15" customHeight="1">
      <c r="A509" s="37"/>
      <c r="B509" s="179"/>
      <c r="C509" s="180" t="s">
        <v>779</v>
      </c>
      <c r="D509" s="180" t="s">
        <v>199</v>
      </c>
      <c r="E509" s="181" t="s">
        <v>780</v>
      </c>
      <c r="F509" s="182" t="s">
        <v>781</v>
      </c>
      <c r="G509" s="183" t="s">
        <v>247</v>
      </c>
      <c r="H509" s="184">
        <v>2.1600000000000001</v>
      </c>
      <c r="I509" s="185"/>
      <c r="J509" s="186">
        <f>ROUND(I509*H509,0)</f>
        <v>0</v>
      </c>
      <c r="K509" s="182" t="s">
        <v>203</v>
      </c>
      <c r="L509" s="38"/>
      <c r="M509" s="187" t="s">
        <v>1</v>
      </c>
      <c r="N509" s="188" t="s">
        <v>42</v>
      </c>
      <c r="O509" s="76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1" t="s">
        <v>284</v>
      </c>
      <c r="AT509" s="191" t="s">
        <v>199</v>
      </c>
      <c r="AU509" s="191" t="s">
        <v>81</v>
      </c>
      <c r="AY509" s="18" t="s">
        <v>197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8" t="s">
        <v>8</v>
      </c>
      <c r="BK509" s="192">
        <f>ROUND(I509*H509,0)</f>
        <v>0</v>
      </c>
      <c r="BL509" s="18" t="s">
        <v>284</v>
      </c>
      <c r="BM509" s="191" t="s">
        <v>782</v>
      </c>
    </row>
    <row r="510" s="13" customFormat="1">
      <c r="A510" s="13"/>
      <c r="B510" s="193"/>
      <c r="C510" s="13"/>
      <c r="D510" s="194" t="s">
        <v>205</v>
      </c>
      <c r="E510" s="195" t="s">
        <v>1</v>
      </c>
      <c r="F510" s="196" t="s">
        <v>783</v>
      </c>
      <c r="G510" s="13"/>
      <c r="H510" s="197">
        <v>2.1600000000000001</v>
      </c>
      <c r="I510" s="198"/>
      <c r="J510" s="13"/>
      <c r="K510" s="13"/>
      <c r="L510" s="193"/>
      <c r="M510" s="199"/>
      <c r="N510" s="200"/>
      <c r="O510" s="200"/>
      <c r="P510" s="200"/>
      <c r="Q510" s="200"/>
      <c r="R510" s="200"/>
      <c r="S510" s="200"/>
      <c r="T510" s="20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5" t="s">
        <v>205</v>
      </c>
      <c r="AU510" s="195" t="s">
        <v>81</v>
      </c>
      <c r="AV510" s="13" t="s">
        <v>81</v>
      </c>
      <c r="AW510" s="13" t="s">
        <v>33</v>
      </c>
      <c r="AX510" s="13" t="s">
        <v>8</v>
      </c>
      <c r="AY510" s="195" t="s">
        <v>197</v>
      </c>
    </row>
    <row r="511" s="2" customFormat="1" ht="24.15" customHeight="1">
      <c r="A511" s="37"/>
      <c r="B511" s="179"/>
      <c r="C511" s="218" t="s">
        <v>784</v>
      </c>
      <c r="D511" s="218" t="s">
        <v>370</v>
      </c>
      <c r="E511" s="219" t="s">
        <v>785</v>
      </c>
      <c r="F511" s="220" t="s">
        <v>786</v>
      </c>
      <c r="G511" s="221" t="s">
        <v>247</v>
      </c>
      <c r="H511" s="222">
        <v>2.1600000000000001</v>
      </c>
      <c r="I511" s="223"/>
      <c r="J511" s="224">
        <f>ROUND(I511*H511,0)</f>
        <v>0</v>
      </c>
      <c r="K511" s="220" t="s">
        <v>203</v>
      </c>
      <c r="L511" s="225"/>
      <c r="M511" s="226" t="s">
        <v>1</v>
      </c>
      <c r="N511" s="227" t="s">
        <v>42</v>
      </c>
      <c r="O511" s="76"/>
      <c r="P511" s="189">
        <f>O511*H511</f>
        <v>0</v>
      </c>
      <c r="Q511" s="189">
        <v>0.0041999999999999997</v>
      </c>
      <c r="R511" s="189">
        <f>Q511*H511</f>
        <v>0.0090720000000000002</v>
      </c>
      <c r="S511" s="189">
        <v>0</v>
      </c>
      <c r="T511" s="190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1" t="s">
        <v>392</v>
      </c>
      <c r="AT511" s="191" t="s">
        <v>370</v>
      </c>
      <c r="AU511" s="191" t="s">
        <v>81</v>
      </c>
      <c r="AY511" s="18" t="s">
        <v>197</v>
      </c>
      <c r="BE511" s="192">
        <f>IF(N511="základní",J511,0)</f>
        <v>0</v>
      </c>
      <c r="BF511" s="192">
        <f>IF(N511="snížená",J511,0)</f>
        <v>0</v>
      </c>
      <c r="BG511" s="192">
        <f>IF(N511="zákl. přenesená",J511,0)</f>
        <v>0</v>
      </c>
      <c r="BH511" s="192">
        <f>IF(N511="sníž. přenesená",J511,0)</f>
        <v>0</v>
      </c>
      <c r="BI511" s="192">
        <f>IF(N511="nulová",J511,0)</f>
        <v>0</v>
      </c>
      <c r="BJ511" s="18" t="s">
        <v>8</v>
      </c>
      <c r="BK511" s="192">
        <f>ROUND(I511*H511,0)</f>
        <v>0</v>
      </c>
      <c r="BL511" s="18" t="s">
        <v>284</v>
      </c>
      <c r="BM511" s="191" t="s">
        <v>787</v>
      </c>
    </row>
    <row r="512" s="13" customFormat="1">
      <c r="A512" s="13"/>
      <c r="B512" s="193"/>
      <c r="C512" s="13"/>
      <c r="D512" s="194" t="s">
        <v>205</v>
      </c>
      <c r="E512" s="195" t="s">
        <v>1</v>
      </c>
      <c r="F512" s="196" t="s">
        <v>783</v>
      </c>
      <c r="G512" s="13"/>
      <c r="H512" s="197">
        <v>2.1600000000000001</v>
      </c>
      <c r="I512" s="198"/>
      <c r="J512" s="13"/>
      <c r="K512" s="13"/>
      <c r="L512" s="193"/>
      <c r="M512" s="199"/>
      <c r="N512" s="200"/>
      <c r="O512" s="200"/>
      <c r="P512" s="200"/>
      <c r="Q512" s="200"/>
      <c r="R512" s="200"/>
      <c r="S512" s="200"/>
      <c r="T512" s="20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5" t="s">
        <v>205</v>
      </c>
      <c r="AU512" s="195" t="s">
        <v>81</v>
      </c>
      <c r="AV512" s="13" t="s">
        <v>81</v>
      </c>
      <c r="AW512" s="13" t="s">
        <v>33</v>
      </c>
      <c r="AX512" s="13" t="s">
        <v>8</v>
      </c>
      <c r="AY512" s="195" t="s">
        <v>197</v>
      </c>
    </row>
    <row r="513" s="2" customFormat="1" ht="24.15" customHeight="1">
      <c r="A513" s="37"/>
      <c r="B513" s="179"/>
      <c r="C513" s="180" t="s">
        <v>788</v>
      </c>
      <c r="D513" s="180" t="s">
        <v>199</v>
      </c>
      <c r="E513" s="181" t="s">
        <v>789</v>
      </c>
      <c r="F513" s="182" t="s">
        <v>790</v>
      </c>
      <c r="G513" s="183" t="s">
        <v>287</v>
      </c>
      <c r="H513" s="184">
        <v>6</v>
      </c>
      <c r="I513" s="185"/>
      <c r="J513" s="186">
        <f>ROUND(I513*H513,0)</f>
        <v>0</v>
      </c>
      <c r="K513" s="182" t="s">
        <v>203</v>
      </c>
      <c r="L513" s="38"/>
      <c r="M513" s="187" t="s">
        <v>1</v>
      </c>
      <c r="N513" s="188" t="s">
        <v>42</v>
      </c>
      <c r="O513" s="76"/>
      <c r="P513" s="189">
        <f>O513*H513</f>
        <v>0</v>
      </c>
      <c r="Q513" s="189">
        <v>0</v>
      </c>
      <c r="R513" s="189">
        <f>Q513*H513</f>
        <v>0</v>
      </c>
      <c r="S513" s="189">
        <v>0</v>
      </c>
      <c r="T513" s="190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1" t="s">
        <v>284</v>
      </c>
      <c r="AT513" s="191" t="s">
        <v>199</v>
      </c>
      <c r="AU513" s="191" t="s">
        <v>81</v>
      </c>
      <c r="AY513" s="18" t="s">
        <v>197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8" t="s">
        <v>8</v>
      </c>
      <c r="BK513" s="192">
        <f>ROUND(I513*H513,0)</f>
        <v>0</v>
      </c>
      <c r="BL513" s="18" t="s">
        <v>284</v>
      </c>
      <c r="BM513" s="191" t="s">
        <v>791</v>
      </c>
    </row>
    <row r="514" s="13" customFormat="1">
      <c r="A514" s="13"/>
      <c r="B514" s="193"/>
      <c r="C514" s="13"/>
      <c r="D514" s="194" t="s">
        <v>205</v>
      </c>
      <c r="E514" s="195" t="s">
        <v>1</v>
      </c>
      <c r="F514" s="196" t="s">
        <v>792</v>
      </c>
      <c r="G514" s="13"/>
      <c r="H514" s="197">
        <v>6</v>
      </c>
      <c r="I514" s="198"/>
      <c r="J514" s="13"/>
      <c r="K514" s="13"/>
      <c r="L514" s="193"/>
      <c r="M514" s="199"/>
      <c r="N514" s="200"/>
      <c r="O514" s="200"/>
      <c r="P514" s="200"/>
      <c r="Q514" s="200"/>
      <c r="R514" s="200"/>
      <c r="S514" s="200"/>
      <c r="T514" s="20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5" t="s">
        <v>205</v>
      </c>
      <c r="AU514" s="195" t="s">
        <v>81</v>
      </c>
      <c r="AV514" s="13" t="s">
        <v>81</v>
      </c>
      <c r="AW514" s="13" t="s">
        <v>33</v>
      </c>
      <c r="AX514" s="13" t="s">
        <v>8</v>
      </c>
      <c r="AY514" s="195" t="s">
        <v>197</v>
      </c>
    </row>
    <row r="515" s="2" customFormat="1" ht="16.5" customHeight="1">
      <c r="A515" s="37"/>
      <c r="B515" s="179"/>
      <c r="C515" s="218" t="s">
        <v>793</v>
      </c>
      <c r="D515" s="218" t="s">
        <v>370</v>
      </c>
      <c r="E515" s="219" t="s">
        <v>794</v>
      </c>
      <c r="F515" s="220" t="s">
        <v>795</v>
      </c>
      <c r="G515" s="221" t="s">
        <v>287</v>
      </c>
      <c r="H515" s="222">
        <v>6</v>
      </c>
      <c r="I515" s="223"/>
      <c r="J515" s="224">
        <f>ROUND(I515*H515,0)</f>
        <v>0</v>
      </c>
      <c r="K515" s="220" t="s">
        <v>203</v>
      </c>
      <c r="L515" s="225"/>
      <c r="M515" s="226" t="s">
        <v>1</v>
      </c>
      <c r="N515" s="227" t="s">
        <v>42</v>
      </c>
      <c r="O515" s="76"/>
      <c r="P515" s="189">
        <f>O515*H515</f>
        <v>0</v>
      </c>
      <c r="Q515" s="189">
        <v>0.00029999999999999997</v>
      </c>
      <c r="R515" s="189">
        <f>Q515*H515</f>
        <v>0.0018</v>
      </c>
      <c r="S515" s="189">
        <v>0</v>
      </c>
      <c r="T515" s="190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1" t="s">
        <v>392</v>
      </c>
      <c r="AT515" s="191" t="s">
        <v>370</v>
      </c>
      <c r="AU515" s="191" t="s">
        <v>81</v>
      </c>
      <c r="AY515" s="18" t="s">
        <v>197</v>
      </c>
      <c r="BE515" s="192">
        <f>IF(N515="základní",J515,0)</f>
        <v>0</v>
      </c>
      <c r="BF515" s="192">
        <f>IF(N515="snížená",J515,0)</f>
        <v>0</v>
      </c>
      <c r="BG515" s="192">
        <f>IF(N515="zákl. přenesená",J515,0)</f>
        <v>0</v>
      </c>
      <c r="BH515" s="192">
        <f>IF(N515="sníž. přenesená",J515,0)</f>
        <v>0</v>
      </c>
      <c r="BI515" s="192">
        <f>IF(N515="nulová",J515,0)</f>
        <v>0</v>
      </c>
      <c r="BJ515" s="18" t="s">
        <v>8</v>
      </c>
      <c r="BK515" s="192">
        <f>ROUND(I515*H515,0)</f>
        <v>0</v>
      </c>
      <c r="BL515" s="18" t="s">
        <v>284</v>
      </c>
      <c r="BM515" s="191" t="s">
        <v>796</v>
      </c>
    </row>
    <row r="516" s="2" customFormat="1" ht="24.15" customHeight="1">
      <c r="A516" s="37"/>
      <c r="B516" s="179"/>
      <c r="C516" s="180" t="s">
        <v>797</v>
      </c>
      <c r="D516" s="180" t="s">
        <v>199</v>
      </c>
      <c r="E516" s="181" t="s">
        <v>798</v>
      </c>
      <c r="F516" s="182" t="s">
        <v>799</v>
      </c>
      <c r="G516" s="183" t="s">
        <v>386</v>
      </c>
      <c r="H516" s="184">
        <v>36</v>
      </c>
      <c r="I516" s="185"/>
      <c r="J516" s="186">
        <f>ROUND(I516*H516,0)</f>
        <v>0</v>
      </c>
      <c r="K516" s="182" t="s">
        <v>203</v>
      </c>
      <c r="L516" s="38"/>
      <c r="M516" s="187" t="s">
        <v>1</v>
      </c>
      <c r="N516" s="188" t="s">
        <v>42</v>
      </c>
      <c r="O516" s="76"/>
      <c r="P516" s="189">
        <f>O516*H516</f>
        <v>0</v>
      </c>
      <c r="Q516" s="189">
        <v>0</v>
      </c>
      <c r="R516" s="189">
        <f>Q516*H516</f>
        <v>0</v>
      </c>
      <c r="S516" s="189">
        <v>0</v>
      </c>
      <c r="T516" s="190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1" t="s">
        <v>284</v>
      </c>
      <c r="AT516" s="191" t="s">
        <v>199</v>
      </c>
      <c r="AU516" s="191" t="s">
        <v>81</v>
      </c>
      <c r="AY516" s="18" t="s">
        <v>197</v>
      </c>
      <c r="BE516" s="192">
        <f>IF(N516="základní",J516,0)</f>
        <v>0</v>
      </c>
      <c r="BF516" s="192">
        <f>IF(N516="snížená",J516,0)</f>
        <v>0</v>
      </c>
      <c r="BG516" s="192">
        <f>IF(N516="zákl. přenesená",J516,0)</f>
        <v>0</v>
      </c>
      <c r="BH516" s="192">
        <f>IF(N516="sníž. přenesená",J516,0)</f>
        <v>0</v>
      </c>
      <c r="BI516" s="192">
        <f>IF(N516="nulová",J516,0)</f>
        <v>0</v>
      </c>
      <c r="BJ516" s="18" t="s">
        <v>8</v>
      </c>
      <c r="BK516" s="192">
        <f>ROUND(I516*H516,0)</f>
        <v>0</v>
      </c>
      <c r="BL516" s="18" t="s">
        <v>284</v>
      </c>
      <c r="BM516" s="191" t="s">
        <v>800</v>
      </c>
    </row>
    <row r="517" s="13" customFormat="1">
      <c r="A517" s="13"/>
      <c r="B517" s="193"/>
      <c r="C517" s="13"/>
      <c r="D517" s="194" t="s">
        <v>205</v>
      </c>
      <c r="E517" s="195" t="s">
        <v>1</v>
      </c>
      <c r="F517" s="196" t="s">
        <v>801</v>
      </c>
      <c r="G517" s="13"/>
      <c r="H517" s="197">
        <v>36</v>
      </c>
      <c r="I517" s="198"/>
      <c r="J517" s="13"/>
      <c r="K517" s="13"/>
      <c r="L517" s="193"/>
      <c r="M517" s="199"/>
      <c r="N517" s="200"/>
      <c r="O517" s="200"/>
      <c r="P517" s="200"/>
      <c r="Q517" s="200"/>
      <c r="R517" s="200"/>
      <c r="S517" s="200"/>
      <c r="T517" s="20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5" t="s">
        <v>205</v>
      </c>
      <c r="AU517" s="195" t="s">
        <v>81</v>
      </c>
      <c r="AV517" s="13" t="s">
        <v>81</v>
      </c>
      <c r="AW517" s="13" t="s">
        <v>33</v>
      </c>
      <c r="AX517" s="13" t="s">
        <v>8</v>
      </c>
      <c r="AY517" s="195" t="s">
        <v>197</v>
      </c>
    </row>
    <row r="518" s="2" customFormat="1" ht="21.75" customHeight="1">
      <c r="A518" s="37"/>
      <c r="B518" s="179"/>
      <c r="C518" s="218" t="s">
        <v>802</v>
      </c>
      <c r="D518" s="218" t="s">
        <v>370</v>
      </c>
      <c r="E518" s="219" t="s">
        <v>803</v>
      </c>
      <c r="F518" s="220" t="s">
        <v>804</v>
      </c>
      <c r="G518" s="221" t="s">
        <v>386</v>
      </c>
      <c r="H518" s="222">
        <v>36</v>
      </c>
      <c r="I518" s="223"/>
      <c r="J518" s="224">
        <f>ROUND(I518*H518,0)</f>
        <v>0</v>
      </c>
      <c r="K518" s="220" t="s">
        <v>203</v>
      </c>
      <c r="L518" s="225"/>
      <c r="M518" s="226" t="s">
        <v>1</v>
      </c>
      <c r="N518" s="227" t="s">
        <v>42</v>
      </c>
      <c r="O518" s="76"/>
      <c r="P518" s="189">
        <f>O518*H518</f>
        <v>0</v>
      </c>
      <c r="Q518" s="189">
        <v>0.00025000000000000001</v>
      </c>
      <c r="R518" s="189">
        <f>Q518*H518</f>
        <v>0.0090000000000000011</v>
      </c>
      <c r="S518" s="189">
        <v>0</v>
      </c>
      <c r="T518" s="190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1" t="s">
        <v>392</v>
      </c>
      <c r="AT518" s="191" t="s">
        <v>370</v>
      </c>
      <c r="AU518" s="191" t="s">
        <v>81</v>
      </c>
      <c r="AY518" s="18" t="s">
        <v>197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8" t="s">
        <v>8</v>
      </c>
      <c r="BK518" s="192">
        <f>ROUND(I518*H518,0)</f>
        <v>0</v>
      </c>
      <c r="BL518" s="18" t="s">
        <v>284</v>
      </c>
      <c r="BM518" s="191" t="s">
        <v>805</v>
      </c>
    </row>
    <row r="519" s="2" customFormat="1" ht="24.15" customHeight="1">
      <c r="A519" s="37"/>
      <c r="B519" s="179"/>
      <c r="C519" s="180" t="s">
        <v>806</v>
      </c>
      <c r="D519" s="180" t="s">
        <v>199</v>
      </c>
      <c r="E519" s="181" t="s">
        <v>807</v>
      </c>
      <c r="F519" s="182" t="s">
        <v>808</v>
      </c>
      <c r="G519" s="183" t="s">
        <v>225</v>
      </c>
      <c r="H519" s="184">
        <v>0.02</v>
      </c>
      <c r="I519" s="185"/>
      <c r="J519" s="186">
        <f>ROUND(I519*H519,0)</f>
        <v>0</v>
      </c>
      <c r="K519" s="182" t="s">
        <v>203</v>
      </c>
      <c r="L519" s="38"/>
      <c r="M519" s="187" t="s">
        <v>1</v>
      </c>
      <c r="N519" s="188" t="s">
        <v>42</v>
      </c>
      <c r="O519" s="76"/>
      <c r="P519" s="189">
        <f>O519*H519</f>
        <v>0</v>
      </c>
      <c r="Q519" s="189">
        <v>0</v>
      </c>
      <c r="R519" s="189">
        <f>Q519*H519</f>
        <v>0</v>
      </c>
      <c r="S519" s="189">
        <v>0</v>
      </c>
      <c r="T519" s="190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1" t="s">
        <v>284</v>
      </c>
      <c r="AT519" s="191" t="s">
        <v>199</v>
      </c>
      <c r="AU519" s="191" t="s">
        <v>81</v>
      </c>
      <c r="AY519" s="18" t="s">
        <v>197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8" t="s">
        <v>8</v>
      </c>
      <c r="BK519" s="192">
        <f>ROUND(I519*H519,0)</f>
        <v>0</v>
      </c>
      <c r="BL519" s="18" t="s">
        <v>284</v>
      </c>
      <c r="BM519" s="191" t="s">
        <v>809</v>
      </c>
    </row>
    <row r="520" s="12" customFormat="1" ht="22.8" customHeight="1">
      <c r="A520" s="12"/>
      <c r="B520" s="166"/>
      <c r="C520" s="12"/>
      <c r="D520" s="167" t="s">
        <v>76</v>
      </c>
      <c r="E520" s="177" t="s">
        <v>810</v>
      </c>
      <c r="F520" s="177" t="s">
        <v>811</v>
      </c>
      <c r="G520" s="12"/>
      <c r="H520" s="12"/>
      <c r="I520" s="169"/>
      <c r="J520" s="178">
        <f>BK520</f>
        <v>0</v>
      </c>
      <c r="K520" s="12"/>
      <c r="L520" s="166"/>
      <c r="M520" s="171"/>
      <c r="N520" s="172"/>
      <c r="O520" s="172"/>
      <c r="P520" s="173">
        <f>SUM(P521:P531)</f>
        <v>0</v>
      </c>
      <c r="Q520" s="172"/>
      <c r="R520" s="173">
        <f>SUM(R521:R531)</f>
        <v>2.7657351999999999</v>
      </c>
      <c r="S520" s="172"/>
      <c r="T520" s="174">
        <f>SUM(T521:T531)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67" t="s">
        <v>81</v>
      </c>
      <c r="AT520" s="175" t="s">
        <v>76</v>
      </c>
      <c r="AU520" s="175" t="s">
        <v>8</v>
      </c>
      <c r="AY520" s="167" t="s">
        <v>197</v>
      </c>
      <c r="BK520" s="176">
        <f>SUM(BK521:BK531)</f>
        <v>0</v>
      </c>
    </row>
    <row r="521" s="2" customFormat="1" ht="16.5" customHeight="1">
      <c r="A521" s="37"/>
      <c r="B521" s="179"/>
      <c r="C521" s="180" t="s">
        <v>812</v>
      </c>
      <c r="D521" s="180" t="s">
        <v>199</v>
      </c>
      <c r="E521" s="181" t="s">
        <v>813</v>
      </c>
      <c r="F521" s="182" t="s">
        <v>814</v>
      </c>
      <c r="G521" s="183" t="s">
        <v>247</v>
      </c>
      <c r="H521" s="184">
        <v>89.200000000000003</v>
      </c>
      <c r="I521" s="185"/>
      <c r="J521" s="186">
        <f>ROUND(I521*H521,0)</f>
        <v>0</v>
      </c>
      <c r="K521" s="182" t="s">
        <v>203</v>
      </c>
      <c r="L521" s="38"/>
      <c r="M521" s="187" t="s">
        <v>1</v>
      </c>
      <c r="N521" s="188" t="s">
        <v>42</v>
      </c>
      <c r="O521" s="76"/>
      <c r="P521" s="189">
        <f>O521*H521</f>
        <v>0</v>
      </c>
      <c r="Q521" s="189">
        <v>0.00029999999999999997</v>
      </c>
      <c r="R521" s="189">
        <f>Q521*H521</f>
        <v>0.026759999999999999</v>
      </c>
      <c r="S521" s="189">
        <v>0</v>
      </c>
      <c r="T521" s="190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1" t="s">
        <v>284</v>
      </c>
      <c r="AT521" s="191" t="s">
        <v>199</v>
      </c>
      <c r="AU521" s="191" t="s">
        <v>81</v>
      </c>
      <c r="AY521" s="18" t="s">
        <v>197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8" t="s">
        <v>8</v>
      </c>
      <c r="BK521" s="192">
        <f>ROUND(I521*H521,0)</f>
        <v>0</v>
      </c>
      <c r="BL521" s="18" t="s">
        <v>284</v>
      </c>
      <c r="BM521" s="191" t="s">
        <v>815</v>
      </c>
    </row>
    <row r="522" s="13" customFormat="1">
      <c r="A522" s="13"/>
      <c r="B522" s="193"/>
      <c r="C522" s="13"/>
      <c r="D522" s="194" t="s">
        <v>205</v>
      </c>
      <c r="E522" s="195" t="s">
        <v>1</v>
      </c>
      <c r="F522" s="196" t="s">
        <v>816</v>
      </c>
      <c r="G522" s="13"/>
      <c r="H522" s="197">
        <v>89.200000000000003</v>
      </c>
      <c r="I522" s="198"/>
      <c r="J522" s="13"/>
      <c r="K522" s="13"/>
      <c r="L522" s="193"/>
      <c r="M522" s="199"/>
      <c r="N522" s="200"/>
      <c r="O522" s="200"/>
      <c r="P522" s="200"/>
      <c r="Q522" s="200"/>
      <c r="R522" s="200"/>
      <c r="S522" s="200"/>
      <c r="T522" s="20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5" t="s">
        <v>205</v>
      </c>
      <c r="AU522" s="195" t="s">
        <v>81</v>
      </c>
      <c r="AV522" s="13" t="s">
        <v>81</v>
      </c>
      <c r="AW522" s="13" t="s">
        <v>33</v>
      </c>
      <c r="AX522" s="13" t="s">
        <v>8</v>
      </c>
      <c r="AY522" s="195" t="s">
        <v>197</v>
      </c>
    </row>
    <row r="523" s="2" customFormat="1" ht="24.15" customHeight="1">
      <c r="A523" s="37"/>
      <c r="B523" s="179"/>
      <c r="C523" s="180" t="s">
        <v>817</v>
      </c>
      <c r="D523" s="180" t="s">
        <v>199</v>
      </c>
      <c r="E523" s="181" t="s">
        <v>818</v>
      </c>
      <c r="F523" s="182" t="s">
        <v>819</v>
      </c>
      <c r="G523" s="183" t="s">
        <v>287</v>
      </c>
      <c r="H523" s="184">
        <v>89.200000000000003</v>
      </c>
      <c r="I523" s="185"/>
      <c r="J523" s="186">
        <f>ROUND(I523*H523,0)</f>
        <v>0</v>
      </c>
      <c r="K523" s="182" t="s">
        <v>203</v>
      </c>
      <c r="L523" s="38"/>
      <c r="M523" s="187" t="s">
        <v>1</v>
      </c>
      <c r="N523" s="188" t="s">
        <v>42</v>
      </c>
      <c r="O523" s="76"/>
      <c r="P523" s="189">
        <f>O523*H523</f>
        <v>0</v>
      </c>
      <c r="Q523" s="189">
        <v>0.00058399999999999999</v>
      </c>
      <c r="R523" s="189">
        <f>Q523*H523</f>
        <v>0.052092800000000002</v>
      </c>
      <c r="S523" s="189">
        <v>0</v>
      </c>
      <c r="T523" s="190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1" t="s">
        <v>284</v>
      </c>
      <c r="AT523" s="191" t="s">
        <v>199</v>
      </c>
      <c r="AU523" s="191" t="s">
        <v>81</v>
      </c>
      <c r="AY523" s="18" t="s">
        <v>197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8" t="s">
        <v>8</v>
      </c>
      <c r="BK523" s="192">
        <f>ROUND(I523*H523,0)</f>
        <v>0</v>
      </c>
      <c r="BL523" s="18" t="s">
        <v>284</v>
      </c>
      <c r="BM523" s="191" t="s">
        <v>820</v>
      </c>
    </row>
    <row r="524" s="13" customFormat="1">
      <c r="A524" s="13"/>
      <c r="B524" s="193"/>
      <c r="C524" s="13"/>
      <c r="D524" s="194" t="s">
        <v>205</v>
      </c>
      <c r="E524" s="195" t="s">
        <v>1</v>
      </c>
      <c r="F524" s="196" t="s">
        <v>816</v>
      </c>
      <c r="G524" s="13"/>
      <c r="H524" s="197">
        <v>89.200000000000003</v>
      </c>
      <c r="I524" s="198"/>
      <c r="J524" s="13"/>
      <c r="K524" s="13"/>
      <c r="L524" s="193"/>
      <c r="M524" s="199"/>
      <c r="N524" s="200"/>
      <c r="O524" s="200"/>
      <c r="P524" s="200"/>
      <c r="Q524" s="200"/>
      <c r="R524" s="200"/>
      <c r="S524" s="200"/>
      <c r="T524" s="20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5" t="s">
        <v>205</v>
      </c>
      <c r="AU524" s="195" t="s">
        <v>81</v>
      </c>
      <c r="AV524" s="13" t="s">
        <v>81</v>
      </c>
      <c r="AW524" s="13" t="s">
        <v>33</v>
      </c>
      <c r="AX524" s="13" t="s">
        <v>8</v>
      </c>
      <c r="AY524" s="195" t="s">
        <v>197</v>
      </c>
    </row>
    <row r="525" s="2" customFormat="1" ht="37.8" customHeight="1">
      <c r="A525" s="37"/>
      <c r="B525" s="179"/>
      <c r="C525" s="180" t="s">
        <v>821</v>
      </c>
      <c r="D525" s="180" t="s">
        <v>199</v>
      </c>
      <c r="E525" s="181" t="s">
        <v>822</v>
      </c>
      <c r="F525" s="182" t="s">
        <v>823</v>
      </c>
      <c r="G525" s="183" t="s">
        <v>247</v>
      </c>
      <c r="H525" s="184">
        <v>89.200000000000003</v>
      </c>
      <c r="I525" s="185"/>
      <c r="J525" s="186">
        <f>ROUND(I525*H525,0)</f>
        <v>0</v>
      </c>
      <c r="K525" s="182" t="s">
        <v>203</v>
      </c>
      <c r="L525" s="38"/>
      <c r="M525" s="187" t="s">
        <v>1</v>
      </c>
      <c r="N525" s="188" t="s">
        <v>42</v>
      </c>
      <c r="O525" s="76"/>
      <c r="P525" s="189">
        <f>O525*H525</f>
        <v>0</v>
      </c>
      <c r="Q525" s="189">
        <v>0.0068900000000000003</v>
      </c>
      <c r="R525" s="189">
        <f>Q525*H525</f>
        <v>0.61458800000000002</v>
      </c>
      <c r="S525" s="189">
        <v>0</v>
      </c>
      <c r="T525" s="190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1" t="s">
        <v>284</v>
      </c>
      <c r="AT525" s="191" t="s">
        <v>199</v>
      </c>
      <c r="AU525" s="191" t="s">
        <v>81</v>
      </c>
      <c r="AY525" s="18" t="s">
        <v>197</v>
      </c>
      <c r="BE525" s="192">
        <f>IF(N525="základní",J525,0)</f>
        <v>0</v>
      </c>
      <c r="BF525" s="192">
        <f>IF(N525="snížená",J525,0)</f>
        <v>0</v>
      </c>
      <c r="BG525" s="192">
        <f>IF(N525="zákl. přenesená",J525,0)</f>
        <v>0</v>
      </c>
      <c r="BH525" s="192">
        <f>IF(N525="sníž. přenesená",J525,0)</f>
        <v>0</v>
      </c>
      <c r="BI525" s="192">
        <f>IF(N525="nulová",J525,0)</f>
        <v>0</v>
      </c>
      <c r="BJ525" s="18" t="s">
        <v>8</v>
      </c>
      <c r="BK525" s="192">
        <f>ROUND(I525*H525,0)</f>
        <v>0</v>
      </c>
      <c r="BL525" s="18" t="s">
        <v>284</v>
      </c>
      <c r="BM525" s="191" t="s">
        <v>824</v>
      </c>
    </row>
    <row r="526" s="13" customFormat="1">
      <c r="A526" s="13"/>
      <c r="B526" s="193"/>
      <c r="C526" s="13"/>
      <c r="D526" s="194" t="s">
        <v>205</v>
      </c>
      <c r="E526" s="195" t="s">
        <v>1</v>
      </c>
      <c r="F526" s="196" t="s">
        <v>816</v>
      </c>
      <c r="G526" s="13"/>
      <c r="H526" s="197">
        <v>89.200000000000003</v>
      </c>
      <c r="I526" s="198"/>
      <c r="J526" s="13"/>
      <c r="K526" s="13"/>
      <c r="L526" s="193"/>
      <c r="M526" s="199"/>
      <c r="N526" s="200"/>
      <c r="O526" s="200"/>
      <c r="P526" s="200"/>
      <c r="Q526" s="200"/>
      <c r="R526" s="200"/>
      <c r="S526" s="200"/>
      <c r="T526" s="20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5" t="s">
        <v>205</v>
      </c>
      <c r="AU526" s="195" t="s">
        <v>81</v>
      </c>
      <c r="AV526" s="13" t="s">
        <v>81</v>
      </c>
      <c r="AW526" s="13" t="s">
        <v>33</v>
      </c>
      <c r="AX526" s="13" t="s">
        <v>8</v>
      </c>
      <c r="AY526" s="195" t="s">
        <v>197</v>
      </c>
    </row>
    <row r="527" s="2" customFormat="1" ht="33" customHeight="1">
      <c r="A527" s="37"/>
      <c r="B527" s="179"/>
      <c r="C527" s="218" t="s">
        <v>825</v>
      </c>
      <c r="D527" s="218" t="s">
        <v>370</v>
      </c>
      <c r="E527" s="219" t="s">
        <v>826</v>
      </c>
      <c r="F527" s="220" t="s">
        <v>827</v>
      </c>
      <c r="G527" s="221" t="s">
        <v>247</v>
      </c>
      <c r="H527" s="222">
        <v>107.932</v>
      </c>
      <c r="I527" s="223"/>
      <c r="J527" s="224">
        <f>ROUND(I527*H527,0)</f>
        <v>0</v>
      </c>
      <c r="K527" s="220" t="s">
        <v>203</v>
      </c>
      <c r="L527" s="225"/>
      <c r="M527" s="226" t="s">
        <v>1</v>
      </c>
      <c r="N527" s="227" t="s">
        <v>42</v>
      </c>
      <c r="O527" s="76"/>
      <c r="P527" s="189">
        <f>O527*H527</f>
        <v>0</v>
      </c>
      <c r="Q527" s="189">
        <v>0.019199999999999998</v>
      </c>
      <c r="R527" s="189">
        <f>Q527*H527</f>
        <v>2.0722943999999996</v>
      </c>
      <c r="S527" s="189">
        <v>0</v>
      </c>
      <c r="T527" s="190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1" t="s">
        <v>392</v>
      </c>
      <c r="AT527" s="191" t="s">
        <v>370</v>
      </c>
      <c r="AU527" s="191" t="s">
        <v>81</v>
      </c>
      <c r="AY527" s="18" t="s">
        <v>197</v>
      </c>
      <c r="BE527" s="192">
        <f>IF(N527="základní",J527,0)</f>
        <v>0</v>
      </c>
      <c r="BF527" s="192">
        <f>IF(N527="snížená",J527,0)</f>
        <v>0</v>
      </c>
      <c r="BG527" s="192">
        <f>IF(N527="zákl. přenesená",J527,0)</f>
        <v>0</v>
      </c>
      <c r="BH527" s="192">
        <f>IF(N527="sníž. přenesená",J527,0)</f>
        <v>0</v>
      </c>
      <c r="BI527" s="192">
        <f>IF(N527="nulová",J527,0)</f>
        <v>0</v>
      </c>
      <c r="BJ527" s="18" t="s">
        <v>8</v>
      </c>
      <c r="BK527" s="192">
        <f>ROUND(I527*H527,0)</f>
        <v>0</v>
      </c>
      <c r="BL527" s="18" t="s">
        <v>284</v>
      </c>
      <c r="BM527" s="191" t="s">
        <v>828</v>
      </c>
    </row>
    <row r="528" s="13" customFormat="1">
      <c r="A528" s="13"/>
      <c r="B528" s="193"/>
      <c r="C528" s="13"/>
      <c r="D528" s="194" t="s">
        <v>205</v>
      </c>
      <c r="E528" s="195" t="s">
        <v>1</v>
      </c>
      <c r="F528" s="196" t="s">
        <v>829</v>
      </c>
      <c r="G528" s="13"/>
      <c r="H528" s="197">
        <v>98.120000000000005</v>
      </c>
      <c r="I528" s="198"/>
      <c r="J528" s="13"/>
      <c r="K528" s="13"/>
      <c r="L528" s="193"/>
      <c r="M528" s="199"/>
      <c r="N528" s="200"/>
      <c r="O528" s="200"/>
      <c r="P528" s="200"/>
      <c r="Q528" s="200"/>
      <c r="R528" s="200"/>
      <c r="S528" s="200"/>
      <c r="T528" s="20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5" t="s">
        <v>205</v>
      </c>
      <c r="AU528" s="195" t="s">
        <v>81</v>
      </c>
      <c r="AV528" s="13" t="s">
        <v>81</v>
      </c>
      <c r="AW528" s="13" t="s">
        <v>33</v>
      </c>
      <c r="AX528" s="13" t="s">
        <v>77</v>
      </c>
      <c r="AY528" s="195" t="s">
        <v>197</v>
      </c>
    </row>
    <row r="529" s="13" customFormat="1">
      <c r="A529" s="13"/>
      <c r="B529" s="193"/>
      <c r="C529" s="13"/>
      <c r="D529" s="194" t="s">
        <v>205</v>
      </c>
      <c r="E529" s="195" t="s">
        <v>1</v>
      </c>
      <c r="F529" s="196" t="s">
        <v>830</v>
      </c>
      <c r="G529" s="13"/>
      <c r="H529" s="197">
        <v>9.8119999999999994</v>
      </c>
      <c r="I529" s="198"/>
      <c r="J529" s="13"/>
      <c r="K529" s="13"/>
      <c r="L529" s="193"/>
      <c r="M529" s="199"/>
      <c r="N529" s="200"/>
      <c r="O529" s="200"/>
      <c r="P529" s="200"/>
      <c r="Q529" s="200"/>
      <c r="R529" s="200"/>
      <c r="S529" s="200"/>
      <c r="T529" s="20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5" t="s">
        <v>205</v>
      </c>
      <c r="AU529" s="195" t="s">
        <v>81</v>
      </c>
      <c r="AV529" s="13" t="s">
        <v>81</v>
      </c>
      <c r="AW529" s="13" t="s">
        <v>33</v>
      </c>
      <c r="AX529" s="13" t="s">
        <v>77</v>
      </c>
      <c r="AY529" s="195" t="s">
        <v>197</v>
      </c>
    </row>
    <row r="530" s="14" customFormat="1">
      <c r="A530" s="14"/>
      <c r="B530" s="202"/>
      <c r="C530" s="14"/>
      <c r="D530" s="194" t="s">
        <v>205</v>
      </c>
      <c r="E530" s="203" t="s">
        <v>1</v>
      </c>
      <c r="F530" s="204" t="s">
        <v>207</v>
      </c>
      <c r="G530" s="14"/>
      <c r="H530" s="205">
        <v>107.932</v>
      </c>
      <c r="I530" s="206"/>
      <c r="J530" s="14"/>
      <c r="K530" s="14"/>
      <c r="L530" s="202"/>
      <c r="M530" s="207"/>
      <c r="N530" s="208"/>
      <c r="O530" s="208"/>
      <c r="P530" s="208"/>
      <c r="Q530" s="208"/>
      <c r="R530" s="208"/>
      <c r="S530" s="208"/>
      <c r="T530" s="20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3" t="s">
        <v>205</v>
      </c>
      <c r="AU530" s="203" t="s">
        <v>81</v>
      </c>
      <c r="AV530" s="14" t="s">
        <v>208</v>
      </c>
      <c r="AW530" s="14" t="s">
        <v>33</v>
      </c>
      <c r="AX530" s="14" t="s">
        <v>8</v>
      </c>
      <c r="AY530" s="203" t="s">
        <v>197</v>
      </c>
    </row>
    <row r="531" s="2" customFormat="1" ht="24.15" customHeight="1">
      <c r="A531" s="37"/>
      <c r="B531" s="179"/>
      <c r="C531" s="180" t="s">
        <v>831</v>
      </c>
      <c r="D531" s="180" t="s">
        <v>199</v>
      </c>
      <c r="E531" s="181" t="s">
        <v>832</v>
      </c>
      <c r="F531" s="182" t="s">
        <v>833</v>
      </c>
      <c r="G531" s="183" t="s">
        <v>225</v>
      </c>
      <c r="H531" s="184">
        <v>2.766</v>
      </c>
      <c r="I531" s="185"/>
      <c r="J531" s="186">
        <f>ROUND(I531*H531,0)</f>
        <v>0</v>
      </c>
      <c r="K531" s="182" t="s">
        <v>203</v>
      </c>
      <c r="L531" s="38"/>
      <c r="M531" s="187" t="s">
        <v>1</v>
      </c>
      <c r="N531" s="188" t="s">
        <v>42</v>
      </c>
      <c r="O531" s="76"/>
      <c r="P531" s="189">
        <f>O531*H531</f>
        <v>0</v>
      </c>
      <c r="Q531" s="189">
        <v>0</v>
      </c>
      <c r="R531" s="189">
        <f>Q531*H531</f>
        <v>0</v>
      </c>
      <c r="S531" s="189">
        <v>0</v>
      </c>
      <c r="T531" s="190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1" t="s">
        <v>284</v>
      </c>
      <c r="AT531" s="191" t="s">
        <v>199</v>
      </c>
      <c r="AU531" s="191" t="s">
        <v>81</v>
      </c>
      <c r="AY531" s="18" t="s">
        <v>197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8" t="s">
        <v>8</v>
      </c>
      <c r="BK531" s="192">
        <f>ROUND(I531*H531,0)</f>
        <v>0</v>
      </c>
      <c r="BL531" s="18" t="s">
        <v>284</v>
      </c>
      <c r="BM531" s="191" t="s">
        <v>834</v>
      </c>
    </row>
    <row r="532" s="12" customFormat="1" ht="22.8" customHeight="1">
      <c r="A532" s="12"/>
      <c r="B532" s="166"/>
      <c r="C532" s="12"/>
      <c r="D532" s="167" t="s">
        <v>76</v>
      </c>
      <c r="E532" s="177" t="s">
        <v>835</v>
      </c>
      <c r="F532" s="177" t="s">
        <v>836</v>
      </c>
      <c r="G532" s="12"/>
      <c r="H532" s="12"/>
      <c r="I532" s="169"/>
      <c r="J532" s="178">
        <f>BK532</f>
        <v>0</v>
      </c>
      <c r="K532" s="12"/>
      <c r="L532" s="166"/>
      <c r="M532" s="171"/>
      <c r="N532" s="172"/>
      <c r="O532" s="172"/>
      <c r="P532" s="173">
        <f>SUM(P533:P554)</f>
        <v>0</v>
      </c>
      <c r="Q532" s="172"/>
      <c r="R532" s="173">
        <f>SUM(R533:R554)</f>
        <v>1.1864112137000002</v>
      </c>
      <c r="S532" s="172"/>
      <c r="T532" s="174">
        <f>SUM(T533:T554)</f>
        <v>1.2070000000000001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67" t="s">
        <v>81</v>
      </c>
      <c r="AT532" s="175" t="s">
        <v>76</v>
      </c>
      <c r="AU532" s="175" t="s">
        <v>8</v>
      </c>
      <c r="AY532" s="167" t="s">
        <v>197</v>
      </c>
      <c r="BK532" s="176">
        <f>SUM(BK533:BK554)</f>
        <v>0</v>
      </c>
    </row>
    <row r="533" s="2" customFormat="1" ht="21.75" customHeight="1">
      <c r="A533" s="37"/>
      <c r="B533" s="179"/>
      <c r="C533" s="180" t="s">
        <v>837</v>
      </c>
      <c r="D533" s="180" t="s">
        <v>199</v>
      </c>
      <c r="E533" s="181" t="s">
        <v>838</v>
      </c>
      <c r="F533" s="182" t="s">
        <v>839</v>
      </c>
      <c r="G533" s="183" t="s">
        <v>247</v>
      </c>
      <c r="H533" s="184">
        <v>346.69999999999999</v>
      </c>
      <c r="I533" s="185"/>
      <c r="J533" s="186">
        <f>ROUND(I533*H533,0)</f>
        <v>0</v>
      </c>
      <c r="K533" s="182" t="s">
        <v>203</v>
      </c>
      <c r="L533" s="38"/>
      <c r="M533" s="187" t="s">
        <v>1</v>
      </c>
      <c r="N533" s="188" t="s">
        <v>42</v>
      </c>
      <c r="O533" s="76"/>
      <c r="P533" s="189">
        <f>O533*H533</f>
        <v>0</v>
      </c>
      <c r="Q533" s="189">
        <v>5.7599999999999997E-07</v>
      </c>
      <c r="R533" s="189">
        <f>Q533*H533</f>
        <v>0.00019969919999999997</v>
      </c>
      <c r="S533" s="189">
        <v>0</v>
      </c>
      <c r="T533" s="190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1" t="s">
        <v>284</v>
      </c>
      <c r="AT533" s="191" t="s">
        <v>199</v>
      </c>
      <c r="AU533" s="191" t="s">
        <v>81</v>
      </c>
      <c r="AY533" s="18" t="s">
        <v>197</v>
      </c>
      <c r="BE533" s="192">
        <f>IF(N533="základní",J533,0)</f>
        <v>0</v>
      </c>
      <c r="BF533" s="192">
        <f>IF(N533="snížená",J533,0)</f>
        <v>0</v>
      </c>
      <c r="BG533" s="192">
        <f>IF(N533="zákl. přenesená",J533,0)</f>
        <v>0</v>
      </c>
      <c r="BH533" s="192">
        <f>IF(N533="sníž. přenesená",J533,0)</f>
        <v>0</v>
      </c>
      <c r="BI533" s="192">
        <f>IF(N533="nulová",J533,0)</f>
        <v>0</v>
      </c>
      <c r="BJ533" s="18" t="s">
        <v>8</v>
      </c>
      <c r="BK533" s="192">
        <f>ROUND(I533*H533,0)</f>
        <v>0</v>
      </c>
      <c r="BL533" s="18" t="s">
        <v>284</v>
      </c>
      <c r="BM533" s="191" t="s">
        <v>840</v>
      </c>
    </row>
    <row r="534" s="13" customFormat="1">
      <c r="A534" s="13"/>
      <c r="B534" s="193"/>
      <c r="C534" s="13"/>
      <c r="D534" s="194" t="s">
        <v>205</v>
      </c>
      <c r="E534" s="195" t="s">
        <v>1</v>
      </c>
      <c r="F534" s="196" t="s">
        <v>841</v>
      </c>
      <c r="G534" s="13"/>
      <c r="H534" s="197">
        <v>346.69999999999999</v>
      </c>
      <c r="I534" s="198"/>
      <c r="J534" s="13"/>
      <c r="K534" s="13"/>
      <c r="L534" s="193"/>
      <c r="M534" s="199"/>
      <c r="N534" s="200"/>
      <c r="O534" s="200"/>
      <c r="P534" s="200"/>
      <c r="Q534" s="200"/>
      <c r="R534" s="200"/>
      <c r="S534" s="200"/>
      <c r="T534" s="20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5" t="s">
        <v>205</v>
      </c>
      <c r="AU534" s="195" t="s">
        <v>81</v>
      </c>
      <c r="AV534" s="13" t="s">
        <v>81</v>
      </c>
      <c r="AW534" s="13" t="s">
        <v>33</v>
      </c>
      <c r="AX534" s="13" t="s">
        <v>8</v>
      </c>
      <c r="AY534" s="195" t="s">
        <v>197</v>
      </c>
    </row>
    <row r="535" s="2" customFormat="1" ht="16.5" customHeight="1">
      <c r="A535" s="37"/>
      <c r="B535" s="179"/>
      <c r="C535" s="180" t="s">
        <v>842</v>
      </c>
      <c r="D535" s="180" t="s">
        <v>199</v>
      </c>
      <c r="E535" s="181" t="s">
        <v>843</v>
      </c>
      <c r="F535" s="182" t="s">
        <v>844</v>
      </c>
      <c r="G535" s="183" t="s">
        <v>247</v>
      </c>
      <c r="H535" s="184">
        <v>346.69999999999999</v>
      </c>
      <c r="I535" s="185"/>
      <c r="J535" s="186">
        <f>ROUND(I535*H535,0)</f>
        <v>0</v>
      </c>
      <c r="K535" s="182" t="s">
        <v>203</v>
      </c>
      <c r="L535" s="38"/>
      <c r="M535" s="187" t="s">
        <v>1</v>
      </c>
      <c r="N535" s="188" t="s">
        <v>42</v>
      </c>
      <c r="O535" s="76"/>
      <c r="P535" s="189">
        <f>O535*H535</f>
        <v>0</v>
      </c>
      <c r="Q535" s="189">
        <v>0</v>
      </c>
      <c r="R535" s="189">
        <f>Q535*H535</f>
        <v>0</v>
      </c>
      <c r="S535" s="189">
        <v>0</v>
      </c>
      <c r="T535" s="190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1" t="s">
        <v>284</v>
      </c>
      <c r="AT535" s="191" t="s">
        <v>199</v>
      </c>
      <c r="AU535" s="191" t="s">
        <v>81</v>
      </c>
      <c r="AY535" s="18" t="s">
        <v>197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8" t="s">
        <v>8</v>
      </c>
      <c r="BK535" s="192">
        <f>ROUND(I535*H535,0)</f>
        <v>0</v>
      </c>
      <c r="BL535" s="18" t="s">
        <v>284</v>
      </c>
      <c r="BM535" s="191" t="s">
        <v>845</v>
      </c>
    </row>
    <row r="536" s="13" customFormat="1">
      <c r="A536" s="13"/>
      <c r="B536" s="193"/>
      <c r="C536" s="13"/>
      <c r="D536" s="194" t="s">
        <v>205</v>
      </c>
      <c r="E536" s="195" t="s">
        <v>1</v>
      </c>
      <c r="F536" s="196" t="s">
        <v>841</v>
      </c>
      <c r="G536" s="13"/>
      <c r="H536" s="197">
        <v>346.69999999999999</v>
      </c>
      <c r="I536" s="198"/>
      <c r="J536" s="13"/>
      <c r="K536" s="13"/>
      <c r="L536" s="193"/>
      <c r="M536" s="199"/>
      <c r="N536" s="200"/>
      <c r="O536" s="200"/>
      <c r="P536" s="200"/>
      <c r="Q536" s="200"/>
      <c r="R536" s="200"/>
      <c r="S536" s="200"/>
      <c r="T536" s="20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5" t="s">
        <v>205</v>
      </c>
      <c r="AU536" s="195" t="s">
        <v>81</v>
      </c>
      <c r="AV536" s="13" t="s">
        <v>81</v>
      </c>
      <c r="AW536" s="13" t="s">
        <v>33</v>
      </c>
      <c r="AX536" s="13" t="s">
        <v>8</v>
      </c>
      <c r="AY536" s="195" t="s">
        <v>197</v>
      </c>
    </row>
    <row r="537" s="2" customFormat="1" ht="24.15" customHeight="1">
      <c r="A537" s="37"/>
      <c r="B537" s="179"/>
      <c r="C537" s="180" t="s">
        <v>846</v>
      </c>
      <c r="D537" s="180" t="s">
        <v>199</v>
      </c>
      <c r="E537" s="181" t="s">
        <v>847</v>
      </c>
      <c r="F537" s="182" t="s">
        <v>848</v>
      </c>
      <c r="G537" s="183" t="s">
        <v>247</v>
      </c>
      <c r="H537" s="184">
        <v>346.69999999999999</v>
      </c>
      <c r="I537" s="185"/>
      <c r="J537" s="186">
        <f>ROUND(I537*H537,0)</f>
        <v>0</v>
      </c>
      <c r="K537" s="182" t="s">
        <v>203</v>
      </c>
      <c r="L537" s="38"/>
      <c r="M537" s="187" t="s">
        <v>1</v>
      </c>
      <c r="N537" s="188" t="s">
        <v>42</v>
      </c>
      <c r="O537" s="76"/>
      <c r="P537" s="189">
        <f>O537*H537</f>
        <v>0</v>
      </c>
      <c r="Q537" s="189">
        <v>3.3000000000000003E-05</v>
      </c>
      <c r="R537" s="189">
        <f>Q537*H537</f>
        <v>0.011441100000000001</v>
      </c>
      <c r="S537" s="189">
        <v>0</v>
      </c>
      <c r="T537" s="190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1" t="s">
        <v>284</v>
      </c>
      <c r="AT537" s="191" t="s">
        <v>199</v>
      </c>
      <c r="AU537" s="191" t="s">
        <v>81</v>
      </c>
      <c r="AY537" s="18" t="s">
        <v>197</v>
      </c>
      <c r="BE537" s="192">
        <f>IF(N537="základní",J537,0)</f>
        <v>0</v>
      </c>
      <c r="BF537" s="192">
        <f>IF(N537="snížená",J537,0)</f>
        <v>0</v>
      </c>
      <c r="BG537" s="192">
        <f>IF(N537="zákl. přenesená",J537,0)</f>
        <v>0</v>
      </c>
      <c r="BH537" s="192">
        <f>IF(N537="sníž. přenesená",J537,0)</f>
        <v>0</v>
      </c>
      <c r="BI537" s="192">
        <f>IF(N537="nulová",J537,0)</f>
        <v>0</v>
      </c>
      <c r="BJ537" s="18" t="s">
        <v>8</v>
      </c>
      <c r="BK537" s="192">
        <f>ROUND(I537*H537,0)</f>
        <v>0</v>
      </c>
      <c r="BL537" s="18" t="s">
        <v>284</v>
      </c>
      <c r="BM537" s="191" t="s">
        <v>849</v>
      </c>
    </row>
    <row r="538" s="13" customFormat="1">
      <c r="A538" s="13"/>
      <c r="B538" s="193"/>
      <c r="C538" s="13"/>
      <c r="D538" s="194" t="s">
        <v>205</v>
      </c>
      <c r="E538" s="195" t="s">
        <v>1</v>
      </c>
      <c r="F538" s="196" t="s">
        <v>841</v>
      </c>
      <c r="G538" s="13"/>
      <c r="H538" s="197">
        <v>346.69999999999999</v>
      </c>
      <c r="I538" s="198"/>
      <c r="J538" s="13"/>
      <c r="K538" s="13"/>
      <c r="L538" s="193"/>
      <c r="M538" s="199"/>
      <c r="N538" s="200"/>
      <c r="O538" s="200"/>
      <c r="P538" s="200"/>
      <c r="Q538" s="200"/>
      <c r="R538" s="200"/>
      <c r="S538" s="200"/>
      <c r="T538" s="20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5" t="s">
        <v>205</v>
      </c>
      <c r="AU538" s="195" t="s">
        <v>81</v>
      </c>
      <c r="AV538" s="13" t="s">
        <v>81</v>
      </c>
      <c r="AW538" s="13" t="s">
        <v>33</v>
      </c>
      <c r="AX538" s="13" t="s">
        <v>8</v>
      </c>
      <c r="AY538" s="195" t="s">
        <v>197</v>
      </c>
    </row>
    <row r="539" s="2" customFormat="1" ht="24.15" customHeight="1">
      <c r="A539" s="37"/>
      <c r="B539" s="179"/>
      <c r="C539" s="180" t="s">
        <v>850</v>
      </c>
      <c r="D539" s="180" t="s">
        <v>199</v>
      </c>
      <c r="E539" s="181" t="s">
        <v>851</v>
      </c>
      <c r="F539" s="182" t="s">
        <v>852</v>
      </c>
      <c r="G539" s="183" t="s">
        <v>247</v>
      </c>
      <c r="H539" s="184">
        <v>482.80000000000001</v>
      </c>
      <c r="I539" s="185"/>
      <c r="J539" s="186">
        <f>ROUND(I539*H539,0)</f>
        <v>0</v>
      </c>
      <c r="K539" s="182" t="s">
        <v>203</v>
      </c>
      <c r="L539" s="38"/>
      <c r="M539" s="187" t="s">
        <v>1</v>
      </c>
      <c r="N539" s="188" t="s">
        <v>42</v>
      </c>
      <c r="O539" s="76"/>
      <c r="P539" s="189">
        <f>O539*H539</f>
        <v>0</v>
      </c>
      <c r="Q539" s="189">
        <v>0</v>
      </c>
      <c r="R539" s="189">
        <f>Q539*H539</f>
        <v>0</v>
      </c>
      <c r="S539" s="189">
        <v>0.0025000000000000001</v>
      </c>
      <c r="T539" s="190">
        <f>S539*H539</f>
        <v>1.2070000000000001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1" t="s">
        <v>284</v>
      </c>
      <c r="AT539" s="191" t="s">
        <v>199</v>
      </c>
      <c r="AU539" s="191" t="s">
        <v>81</v>
      </c>
      <c r="AY539" s="18" t="s">
        <v>197</v>
      </c>
      <c r="BE539" s="192">
        <f>IF(N539="základní",J539,0)</f>
        <v>0</v>
      </c>
      <c r="BF539" s="192">
        <f>IF(N539="snížená",J539,0)</f>
        <v>0</v>
      </c>
      <c r="BG539" s="192">
        <f>IF(N539="zákl. přenesená",J539,0)</f>
        <v>0</v>
      </c>
      <c r="BH539" s="192">
        <f>IF(N539="sníž. přenesená",J539,0)</f>
        <v>0</v>
      </c>
      <c r="BI539" s="192">
        <f>IF(N539="nulová",J539,0)</f>
        <v>0</v>
      </c>
      <c r="BJ539" s="18" t="s">
        <v>8</v>
      </c>
      <c r="BK539" s="192">
        <f>ROUND(I539*H539,0)</f>
        <v>0</v>
      </c>
      <c r="BL539" s="18" t="s">
        <v>284</v>
      </c>
      <c r="BM539" s="191" t="s">
        <v>853</v>
      </c>
    </row>
    <row r="540" s="13" customFormat="1">
      <c r="A540" s="13"/>
      <c r="B540" s="193"/>
      <c r="C540" s="13"/>
      <c r="D540" s="194" t="s">
        <v>205</v>
      </c>
      <c r="E540" s="195" t="s">
        <v>1</v>
      </c>
      <c r="F540" s="196" t="s">
        <v>854</v>
      </c>
      <c r="G540" s="13"/>
      <c r="H540" s="197">
        <v>318.69999999999999</v>
      </c>
      <c r="I540" s="198"/>
      <c r="J540" s="13"/>
      <c r="K540" s="13"/>
      <c r="L540" s="193"/>
      <c r="M540" s="199"/>
      <c r="N540" s="200"/>
      <c r="O540" s="200"/>
      <c r="P540" s="200"/>
      <c r="Q540" s="200"/>
      <c r="R540" s="200"/>
      <c r="S540" s="200"/>
      <c r="T540" s="20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5" t="s">
        <v>205</v>
      </c>
      <c r="AU540" s="195" t="s">
        <v>81</v>
      </c>
      <c r="AV540" s="13" t="s">
        <v>81</v>
      </c>
      <c r="AW540" s="13" t="s">
        <v>33</v>
      </c>
      <c r="AX540" s="13" t="s">
        <v>77</v>
      </c>
      <c r="AY540" s="195" t="s">
        <v>197</v>
      </c>
    </row>
    <row r="541" s="13" customFormat="1">
      <c r="A541" s="13"/>
      <c r="B541" s="193"/>
      <c r="C541" s="13"/>
      <c r="D541" s="194" t="s">
        <v>205</v>
      </c>
      <c r="E541" s="195" t="s">
        <v>1</v>
      </c>
      <c r="F541" s="196" t="s">
        <v>855</v>
      </c>
      <c r="G541" s="13"/>
      <c r="H541" s="197">
        <v>92.599999999999994</v>
      </c>
      <c r="I541" s="198"/>
      <c r="J541" s="13"/>
      <c r="K541" s="13"/>
      <c r="L541" s="193"/>
      <c r="M541" s="199"/>
      <c r="N541" s="200"/>
      <c r="O541" s="200"/>
      <c r="P541" s="200"/>
      <c r="Q541" s="200"/>
      <c r="R541" s="200"/>
      <c r="S541" s="200"/>
      <c r="T541" s="20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5" t="s">
        <v>205</v>
      </c>
      <c r="AU541" s="195" t="s">
        <v>81</v>
      </c>
      <c r="AV541" s="13" t="s">
        <v>81</v>
      </c>
      <c r="AW541" s="13" t="s">
        <v>33</v>
      </c>
      <c r="AX541" s="13" t="s">
        <v>77</v>
      </c>
      <c r="AY541" s="195" t="s">
        <v>197</v>
      </c>
    </row>
    <row r="542" s="14" customFormat="1">
      <c r="A542" s="14"/>
      <c r="B542" s="202"/>
      <c r="C542" s="14"/>
      <c r="D542" s="194" t="s">
        <v>205</v>
      </c>
      <c r="E542" s="203" t="s">
        <v>1</v>
      </c>
      <c r="F542" s="204" t="s">
        <v>448</v>
      </c>
      <c r="G542" s="14"/>
      <c r="H542" s="205">
        <v>411.30000000000001</v>
      </c>
      <c r="I542" s="206"/>
      <c r="J542" s="14"/>
      <c r="K542" s="14"/>
      <c r="L542" s="202"/>
      <c r="M542" s="207"/>
      <c r="N542" s="208"/>
      <c r="O542" s="208"/>
      <c r="P542" s="208"/>
      <c r="Q542" s="208"/>
      <c r="R542" s="208"/>
      <c r="S542" s="208"/>
      <c r="T542" s="20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3" t="s">
        <v>205</v>
      </c>
      <c r="AU542" s="203" t="s">
        <v>81</v>
      </c>
      <c r="AV542" s="14" t="s">
        <v>208</v>
      </c>
      <c r="AW542" s="14" t="s">
        <v>33</v>
      </c>
      <c r="AX542" s="14" t="s">
        <v>77</v>
      </c>
      <c r="AY542" s="203" t="s">
        <v>197</v>
      </c>
    </row>
    <row r="543" s="13" customFormat="1">
      <c r="A543" s="13"/>
      <c r="B543" s="193"/>
      <c r="C543" s="13"/>
      <c r="D543" s="194" t="s">
        <v>205</v>
      </c>
      <c r="E543" s="195" t="s">
        <v>1</v>
      </c>
      <c r="F543" s="196" t="s">
        <v>856</v>
      </c>
      <c r="G543" s="13"/>
      <c r="H543" s="197">
        <v>71.5</v>
      </c>
      <c r="I543" s="198"/>
      <c r="J543" s="13"/>
      <c r="K543" s="13"/>
      <c r="L543" s="193"/>
      <c r="M543" s="199"/>
      <c r="N543" s="200"/>
      <c r="O543" s="200"/>
      <c r="P543" s="200"/>
      <c r="Q543" s="200"/>
      <c r="R543" s="200"/>
      <c r="S543" s="200"/>
      <c r="T543" s="20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5" t="s">
        <v>205</v>
      </c>
      <c r="AU543" s="195" t="s">
        <v>81</v>
      </c>
      <c r="AV543" s="13" t="s">
        <v>81</v>
      </c>
      <c r="AW543" s="13" t="s">
        <v>33</v>
      </c>
      <c r="AX543" s="13" t="s">
        <v>77</v>
      </c>
      <c r="AY543" s="195" t="s">
        <v>197</v>
      </c>
    </row>
    <row r="544" s="14" customFormat="1">
      <c r="A544" s="14"/>
      <c r="B544" s="202"/>
      <c r="C544" s="14"/>
      <c r="D544" s="194" t="s">
        <v>205</v>
      </c>
      <c r="E544" s="203" t="s">
        <v>1</v>
      </c>
      <c r="F544" s="204" t="s">
        <v>857</v>
      </c>
      <c r="G544" s="14"/>
      <c r="H544" s="205">
        <v>71.5</v>
      </c>
      <c r="I544" s="206"/>
      <c r="J544" s="14"/>
      <c r="K544" s="14"/>
      <c r="L544" s="202"/>
      <c r="M544" s="207"/>
      <c r="N544" s="208"/>
      <c r="O544" s="208"/>
      <c r="P544" s="208"/>
      <c r="Q544" s="208"/>
      <c r="R544" s="208"/>
      <c r="S544" s="208"/>
      <c r="T544" s="20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3" t="s">
        <v>205</v>
      </c>
      <c r="AU544" s="203" t="s">
        <v>81</v>
      </c>
      <c r="AV544" s="14" t="s">
        <v>208</v>
      </c>
      <c r="AW544" s="14" t="s">
        <v>33</v>
      </c>
      <c r="AX544" s="14" t="s">
        <v>77</v>
      </c>
      <c r="AY544" s="203" t="s">
        <v>197</v>
      </c>
    </row>
    <row r="545" s="15" customFormat="1">
      <c r="A545" s="15"/>
      <c r="B545" s="210"/>
      <c r="C545" s="15"/>
      <c r="D545" s="194" t="s">
        <v>205</v>
      </c>
      <c r="E545" s="211" t="s">
        <v>1</v>
      </c>
      <c r="F545" s="212" t="s">
        <v>283</v>
      </c>
      <c r="G545" s="15"/>
      <c r="H545" s="213">
        <v>482.80000000000001</v>
      </c>
      <c r="I545" s="214"/>
      <c r="J545" s="15"/>
      <c r="K545" s="15"/>
      <c r="L545" s="210"/>
      <c r="M545" s="215"/>
      <c r="N545" s="216"/>
      <c r="O545" s="216"/>
      <c r="P545" s="216"/>
      <c r="Q545" s="216"/>
      <c r="R545" s="216"/>
      <c r="S545" s="216"/>
      <c r="T545" s="21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11" t="s">
        <v>205</v>
      </c>
      <c r="AU545" s="211" t="s">
        <v>81</v>
      </c>
      <c r="AV545" s="15" t="s">
        <v>96</v>
      </c>
      <c r="AW545" s="15" t="s">
        <v>33</v>
      </c>
      <c r="AX545" s="15" t="s">
        <v>8</v>
      </c>
      <c r="AY545" s="211" t="s">
        <v>197</v>
      </c>
    </row>
    <row r="546" s="2" customFormat="1" ht="16.5" customHeight="1">
      <c r="A546" s="37"/>
      <c r="B546" s="179"/>
      <c r="C546" s="180" t="s">
        <v>858</v>
      </c>
      <c r="D546" s="180" t="s">
        <v>199</v>
      </c>
      <c r="E546" s="181" t="s">
        <v>859</v>
      </c>
      <c r="F546" s="182" t="s">
        <v>860</v>
      </c>
      <c r="G546" s="183" t="s">
        <v>247</v>
      </c>
      <c r="H546" s="184">
        <v>346.69999999999999</v>
      </c>
      <c r="I546" s="185"/>
      <c r="J546" s="186">
        <f>ROUND(I546*H546,0)</f>
        <v>0</v>
      </c>
      <c r="K546" s="182" t="s">
        <v>203</v>
      </c>
      <c r="L546" s="38"/>
      <c r="M546" s="187" t="s">
        <v>1</v>
      </c>
      <c r="N546" s="188" t="s">
        <v>42</v>
      </c>
      <c r="O546" s="76"/>
      <c r="P546" s="189">
        <f>O546*H546</f>
        <v>0</v>
      </c>
      <c r="Q546" s="189">
        <v>0.00029999999999999997</v>
      </c>
      <c r="R546" s="189">
        <f>Q546*H546</f>
        <v>0.10400999999999999</v>
      </c>
      <c r="S546" s="189">
        <v>0</v>
      </c>
      <c r="T546" s="190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1" t="s">
        <v>284</v>
      </c>
      <c r="AT546" s="191" t="s">
        <v>199</v>
      </c>
      <c r="AU546" s="191" t="s">
        <v>81</v>
      </c>
      <c r="AY546" s="18" t="s">
        <v>197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8" t="s">
        <v>8</v>
      </c>
      <c r="BK546" s="192">
        <f>ROUND(I546*H546,0)</f>
        <v>0</v>
      </c>
      <c r="BL546" s="18" t="s">
        <v>284</v>
      </c>
      <c r="BM546" s="191" t="s">
        <v>861</v>
      </c>
    </row>
    <row r="547" s="13" customFormat="1">
      <c r="A547" s="13"/>
      <c r="B547" s="193"/>
      <c r="C547" s="13"/>
      <c r="D547" s="194" t="s">
        <v>205</v>
      </c>
      <c r="E547" s="195" t="s">
        <v>1</v>
      </c>
      <c r="F547" s="196" t="s">
        <v>841</v>
      </c>
      <c r="G547" s="13"/>
      <c r="H547" s="197">
        <v>346.69999999999999</v>
      </c>
      <c r="I547" s="198"/>
      <c r="J547" s="13"/>
      <c r="K547" s="13"/>
      <c r="L547" s="193"/>
      <c r="M547" s="199"/>
      <c r="N547" s="200"/>
      <c r="O547" s="200"/>
      <c r="P547" s="200"/>
      <c r="Q547" s="200"/>
      <c r="R547" s="200"/>
      <c r="S547" s="200"/>
      <c r="T547" s="20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5" t="s">
        <v>205</v>
      </c>
      <c r="AU547" s="195" t="s">
        <v>81</v>
      </c>
      <c r="AV547" s="13" t="s">
        <v>81</v>
      </c>
      <c r="AW547" s="13" t="s">
        <v>33</v>
      </c>
      <c r="AX547" s="13" t="s">
        <v>8</v>
      </c>
      <c r="AY547" s="195" t="s">
        <v>197</v>
      </c>
    </row>
    <row r="548" s="2" customFormat="1" ht="37.8" customHeight="1">
      <c r="A548" s="37"/>
      <c r="B548" s="179"/>
      <c r="C548" s="218" t="s">
        <v>862</v>
      </c>
      <c r="D548" s="218" t="s">
        <v>370</v>
      </c>
      <c r="E548" s="219" t="s">
        <v>863</v>
      </c>
      <c r="F548" s="220" t="s">
        <v>864</v>
      </c>
      <c r="G548" s="221" t="s">
        <v>247</v>
      </c>
      <c r="H548" s="222">
        <v>381.37</v>
      </c>
      <c r="I548" s="223"/>
      <c r="J548" s="224">
        <f>ROUND(I548*H548,0)</f>
        <v>0</v>
      </c>
      <c r="K548" s="220" t="s">
        <v>203</v>
      </c>
      <c r="L548" s="225"/>
      <c r="M548" s="226" t="s">
        <v>1</v>
      </c>
      <c r="N548" s="227" t="s">
        <v>42</v>
      </c>
      <c r="O548" s="76"/>
      <c r="P548" s="189">
        <f>O548*H548</f>
        <v>0</v>
      </c>
      <c r="Q548" s="189">
        <v>0.0024599999999999999</v>
      </c>
      <c r="R548" s="189">
        <f>Q548*H548</f>
        <v>0.93817019999999995</v>
      </c>
      <c r="S548" s="189">
        <v>0</v>
      </c>
      <c r="T548" s="190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1" t="s">
        <v>392</v>
      </c>
      <c r="AT548" s="191" t="s">
        <v>370</v>
      </c>
      <c r="AU548" s="191" t="s">
        <v>81</v>
      </c>
      <c r="AY548" s="18" t="s">
        <v>197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8" t="s">
        <v>8</v>
      </c>
      <c r="BK548" s="192">
        <f>ROUND(I548*H548,0)</f>
        <v>0</v>
      </c>
      <c r="BL548" s="18" t="s">
        <v>284</v>
      </c>
      <c r="BM548" s="191" t="s">
        <v>865</v>
      </c>
    </row>
    <row r="549" s="13" customFormat="1">
      <c r="A549" s="13"/>
      <c r="B549" s="193"/>
      <c r="C549" s="13"/>
      <c r="D549" s="194" t="s">
        <v>205</v>
      </c>
      <c r="E549" s="195" t="s">
        <v>1</v>
      </c>
      <c r="F549" s="196" t="s">
        <v>866</v>
      </c>
      <c r="G549" s="13"/>
      <c r="H549" s="197">
        <v>381.37</v>
      </c>
      <c r="I549" s="198"/>
      <c r="J549" s="13"/>
      <c r="K549" s="13"/>
      <c r="L549" s="193"/>
      <c r="M549" s="199"/>
      <c r="N549" s="200"/>
      <c r="O549" s="200"/>
      <c r="P549" s="200"/>
      <c r="Q549" s="200"/>
      <c r="R549" s="200"/>
      <c r="S549" s="200"/>
      <c r="T549" s="20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5" t="s">
        <v>205</v>
      </c>
      <c r="AU549" s="195" t="s">
        <v>81</v>
      </c>
      <c r="AV549" s="13" t="s">
        <v>81</v>
      </c>
      <c r="AW549" s="13" t="s">
        <v>33</v>
      </c>
      <c r="AX549" s="13" t="s">
        <v>8</v>
      </c>
      <c r="AY549" s="195" t="s">
        <v>197</v>
      </c>
    </row>
    <row r="550" s="2" customFormat="1" ht="16.5" customHeight="1">
      <c r="A550" s="37"/>
      <c r="B550" s="179"/>
      <c r="C550" s="180" t="s">
        <v>867</v>
      </c>
      <c r="D550" s="180" t="s">
        <v>199</v>
      </c>
      <c r="E550" s="181" t="s">
        <v>868</v>
      </c>
      <c r="F550" s="182" t="s">
        <v>869</v>
      </c>
      <c r="G550" s="183" t="s">
        <v>287</v>
      </c>
      <c r="H550" s="184">
        <v>346.69999999999999</v>
      </c>
      <c r="I550" s="185"/>
      <c r="J550" s="186">
        <f>ROUND(I550*H550,0)</f>
        <v>0</v>
      </c>
      <c r="K550" s="182" t="s">
        <v>203</v>
      </c>
      <c r="L550" s="38"/>
      <c r="M550" s="187" t="s">
        <v>1</v>
      </c>
      <c r="N550" s="188" t="s">
        <v>42</v>
      </c>
      <c r="O550" s="76"/>
      <c r="P550" s="189">
        <f>O550*H550</f>
        <v>0</v>
      </c>
      <c r="Q550" s="189">
        <v>1.4935E-05</v>
      </c>
      <c r="R550" s="189">
        <f>Q550*H550</f>
        <v>0.0051779644999999999</v>
      </c>
      <c r="S550" s="189">
        <v>0</v>
      </c>
      <c r="T550" s="190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91" t="s">
        <v>284</v>
      </c>
      <c r="AT550" s="191" t="s">
        <v>199</v>
      </c>
      <c r="AU550" s="191" t="s">
        <v>81</v>
      </c>
      <c r="AY550" s="18" t="s">
        <v>197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8" t="s">
        <v>8</v>
      </c>
      <c r="BK550" s="192">
        <f>ROUND(I550*H550,0)</f>
        <v>0</v>
      </c>
      <c r="BL550" s="18" t="s">
        <v>284</v>
      </c>
      <c r="BM550" s="191" t="s">
        <v>870</v>
      </c>
    </row>
    <row r="551" s="13" customFormat="1">
      <c r="A551" s="13"/>
      <c r="B551" s="193"/>
      <c r="C551" s="13"/>
      <c r="D551" s="194" t="s">
        <v>205</v>
      </c>
      <c r="E551" s="195" t="s">
        <v>1</v>
      </c>
      <c r="F551" s="196" t="s">
        <v>841</v>
      </c>
      <c r="G551" s="13"/>
      <c r="H551" s="197">
        <v>346.69999999999999</v>
      </c>
      <c r="I551" s="198"/>
      <c r="J551" s="13"/>
      <c r="K551" s="13"/>
      <c r="L551" s="193"/>
      <c r="M551" s="199"/>
      <c r="N551" s="200"/>
      <c r="O551" s="200"/>
      <c r="P551" s="200"/>
      <c r="Q551" s="200"/>
      <c r="R551" s="200"/>
      <c r="S551" s="200"/>
      <c r="T551" s="20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5" t="s">
        <v>205</v>
      </c>
      <c r="AU551" s="195" t="s">
        <v>81</v>
      </c>
      <c r="AV551" s="13" t="s">
        <v>81</v>
      </c>
      <c r="AW551" s="13" t="s">
        <v>33</v>
      </c>
      <c r="AX551" s="13" t="s">
        <v>8</v>
      </c>
      <c r="AY551" s="195" t="s">
        <v>197</v>
      </c>
    </row>
    <row r="552" s="2" customFormat="1" ht="16.5" customHeight="1">
      <c r="A552" s="37"/>
      <c r="B552" s="179"/>
      <c r="C552" s="218" t="s">
        <v>871</v>
      </c>
      <c r="D552" s="218" t="s">
        <v>370</v>
      </c>
      <c r="E552" s="219" t="s">
        <v>872</v>
      </c>
      <c r="F552" s="220" t="s">
        <v>873</v>
      </c>
      <c r="G552" s="221" t="s">
        <v>287</v>
      </c>
      <c r="H552" s="222">
        <v>364.03500000000002</v>
      </c>
      <c r="I552" s="223"/>
      <c r="J552" s="224">
        <f>ROUND(I552*H552,0)</f>
        <v>0</v>
      </c>
      <c r="K552" s="220" t="s">
        <v>203</v>
      </c>
      <c r="L552" s="225"/>
      <c r="M552" s="226" t="s">
        <v>1</v>
      </c>
      <c r="N552" s="227" t="s">
        <v>42</v>
      </c>
      <c r="O552" s="76"/>
      <c r="P552" s="189">
        <f>O552*H552</f>
        <v>0</v>
      </c>
      <c r="Q552" s="189">
        <v>0.00035</v>
      </c>
      <c r="R552" s="189">
        <f>Q552*H552</f>
        <v>0.12741225000000001</v>
      </c>
      <c r="S552" s="189">
        <v>0</v>
      </c>
      <c r="T552" s="190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91" t="s">
        <v>392</v>
      </c>
      <c r="AT552" s="191" t="s">
        <v>370</v>
      </c>
      <c r="AU552" s="191" t="s">
        <v>81</v>
      </c>
      <c r="AY552" s="18" t="s">
        <v>197</v>
      </c>
      <c r="BE552" s="192">
        <f>IF(N552="základní",J552,0)</f>
        <v>0</v>
      </c>
      <c r="BF552" s="192">
        <f>IF(N552="snížená",J552,0)</f>
        <v>0</v>
      </c>
      <c r="BG552" s="192">
        <f>IF(N552="zákl. přenesená",J552,0)</f>
        <v>0</v>
      </c>
      <c r="BH552" s="192">
        <f>IF(N552="sníž. přenesená",J552,0)</f>
        <v>0</v>
      </c>
      <c r="BI552" s="192">
        <f>IF(N552="nulová",J552,0)</f>
        <v>0</v>
      </c>
      <c r="BJ552" s="18" t="s">
        <v>8</v>
      </c>
      <c r="BK552" s="192">
        <f>ROUND(I552*H552,0)</f>
        <v>0</v>
      </c>
      <c r="BL552" s="18" t="s">
        <v>284</v>
      </c>
      <c r="BM552" s="191" t="s">
        <v>874</v>
      </c>
    </row>
    <row r="553" s="13" customFormat="1">
      <c r="A553" s="13"/>
      <c r="B553" s="193"/>
      <c r="C553" s="13"/>
      <c r="D553" s="194" t="s">
        <v>205</v>
      </c>
      <c r="E553" s="195" t="s">
        <v>1</v>
      </c>
      <c r="F553" s="196" t="s">
        <v>875</v>
      </c>
      <c r="G553" s="13"/>
      <c r="H553" s="197">
        <v>364.03500000000002</v>
      </c>
      <c r="I553" s="198"/>
      <c r="J553" s="13"/>
      <c r="K553" s="13"/>
      <c r="L553" s="193"/>
      <c r="M553" s="199"/>
      <c r="N553" s="200"/>
      <c r="O553" s="200"/>
      <c r="P553" s="200"/>
      <c r="Q553" s="200"/>
      <c r="R553" s="200"/>
      <c r="S553" s="200"/>
      <c r="T553" s="20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5" t="s">
        <v>205</v>
      </c>
      <c r="AU553" s="195" t="s">
        <v>81</v>
      </c>
      <c r="AV553" s="13" t="s">
        <v>81</v>
      </c>
      <c r="AW553" s="13" t="s">
        <v>33</v>
      </c>
      <c r="AX553" s="13" t="s">
        <v>8</v>
      </c>
      <c r="AY553" s="195" t="s">
        <v>197</v>
      </c>
    </row>
    <row r="554" s="2" customFormat="1" ht="24.15" customHeight="1">
      <c r="A554" s="37"/>
      <c r="B554" s="179"/>
      <c r="C554" s="180" t="s">
        <v>876</v>
      </c>
      <c r="D554" s="180" t="s">
        <v>199</v>
      </c>
      <c r="E554" s="181" t="s">
        <v>877</v>
      </c>
      <c r="F554" s="182" t="s">
        <v>878</v>
      </c>
      <c r="G554" s="183" t="s">
        <v>225</v>
      </c>
      <c r="H554" s="184">
        <v>1.1859999999999999</v>
      </c>
      <c r="I554" s="185"/>
      <c r="J554" s="186">
        <f>ROUND(I554*H554,0)</f>
        <v>0</v>
      </c>
      <c r="K554" s="182" t="s">
        <v>203</v>
      </c>
      <c r="L554" s="38"/>
      <c r="M554" s="187" t="s">
        <v>1</v>
      </c>
      <c r="N554" s="188" t="s">
        <v>42</v>
      </c>
      <c r="O554" s="76"/>
      <c r="P554" s="189">
        <f>O554*H554</f>
        <v>0</v>
      </c>
      <c r="Q554" s="189">
        <v>0</v>
      </c>
      <c r="R554" s="189">
        <f>Q554*H554</f>
        <v>0</v>
      </c>
      <c r="S554" s="189">
        <v>0</v>
      </c>
      <c r="T554" s="190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91" t="s">
        <v>284</v>
      </c>
      <c r="AT554" s="191" t="s">
        <v>199</v>
      </c>
      <c r="AU554" s="191" t="s">
        <v>81</v>
      </c>
      <c r="AY554" s="18" t="s">
        <v>197</v>
      </c>
      <c r="BE554" s="192">
        <f>IF(N554="základní",J554,0)</f>
        <v>0</v>
      </c>
      <c r="BF554" s="192">
        <f>IF(N554="snížená",J554,0)</f>
        <v>0</v>
      </c>
      <c r="BG554" s="192">
        <f>IF(N554="zákl. přenesená",J554,0)</f>
        <v>0</v>
      </c>
      <c r="BH554" s="192">
        <f>IF(N554="sníž. přenesená",J554,0)</f>
        <v>0</v>
      </c>
      <c r="BI554" s="192">
        <f>IF(N554="nulová",J554,0)</f>
        <v>0</v>
      </c>
      <c r="BJ554" s="18" t="s">
        <v>8</v>
      </c>
      <c r="BK554" s="192">
        <f>ROUND(I554*H554,0)</f>
        <v>0</v>
      </c>
      <c r="BL554" s="18" t="s">
        <v>284</v>
      </c>
      <c r="BM554" s="191" t="s">
        <v>879</v>
      </c>
    </row>
    <row r="555" s="12" customFormat="1" ht="22.8" customHeight="1">
      <c r="A555" s="12"/>
      <c r="B555" s="166"/>
      <c r="C555" s="12"/>
      <c r="D555" s="167" t="s">
        <v>76</v>
      </c>
      <c r="E555" s="177" t="s">
        <v>880</v>
      </c>
      <c r="F555" s="177" t="s">
        <v>881</v>
      </c>
      <c r="G555" s="12"/>
      <c r="H555" s="12"/>
      <c r="I555" s="169"/>
      <c r="J555" s="178">
        <f>BK555</f>
        <v>0</v>
      </c>
      <c r="K555" s="12"/>
      <c r="L555" s="166"/>
      <c r="M555" s="171"/>
      <c r="N555" s="172"/>
      <c r="O555" s="172"/>
      <c r="P555" s="173">
        <f>SUM(P556:P570)</f>
        <v>0</v>
      </c>
      <c r="Q555" s="172"/>
      <c r="R555" s="173">
        <f>SUM(R556:R570)</f>
        <v>0.21256789999999998</v>
      </c>
      <c r="S555" s="172"/>
      <c r="T555" s="174">
        <f>SUM(T556:T570)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167" t="s">
        <v>81</v>
      </c>
      <c r="AT555" s="175" t="s">
        <v>76</v>
      </c>
      <c r="AU555" s="175" t="s">
        <v>8</v>
      </c>
      <c r="AY555" s="167" t="s">
        <v>197</v>
      </c>
      <c r="BK555" s="176">
        <f>SUM(BK556:BK570)</f>
        <v>0</v>
      </c>
    </row>
    <row r="556" s="2" customFormat="1" ht="16.5" customHeight="1">
      <c r="A556" s="37"/>
      <c r="B556" s="179"/>
      <c r="C556" s="180" t="s">
        <v>882</v>
      </c>
      <c r="D556" s="180" t="s">
        <v>199</v>
      </c>
      <c r="E556" s="181" t="s">
        <v>883</v>
      </c>
      <c r="F556" s="182" t="s">
        <v>884</v>
      </c>
      <c r="G556" s="183" t="s">
        <v>247</v>
      </c>
      <c r="H556" s="184">
        <v>11.025</v>
      </c>
      <c r="I556" s="185"/>
      <c r="J556" s="186">
        <f>ROUND(I556*H556,0)</f>
        <v>0</v>
      </c>
      <c r="K556" s="182" t="s">
        <v>203</v>
      </c>
      <c r="L556" s="38"/>
      <c r="M556" s="187" t="s">
        <v>1</v>
      </c>
      <c r="N556" s="188" t="s">
        <v>42</v>
      </c>
      <c r="O556" s="76"/>
      <c r="P556" s="189">
        <f>O556*H556</f>
        <v>0</v>
      </c>
      <c r="Q556" s="189">
        <v>0.00029999999999999997</v>
      </c>
      <c r="R556" s="189">
        <f>Q556*H556</f>
        <v>0.0033074999999999997</v>
      </c>
      <c r="S556" s="189">
        <v>0</v>
      </c>
      <c r="T556" s="190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1" t="s">
        <v>284</v>
      </c>
      <c r="AT556" s="191" t="s">
        <v>199</v>
      </c>
      <c r="AU556" s="191" t="s">
        <v>81</v>
      </c>
      <c r="AY556" s="18" t="s">
        <v>197</v>
      </c>
      <c r="BE556" s="192">
        <f>IF(N556="základní",J556,0)</f>
        <v>0</v>
      </c>
      <c r="BF556" s="192">
        <f>IF(N556="snížená",J556,0)</f>
        <v>0</v>
      </c>
      <c r="BG556" s="192">
        <f>IF(N556="zákl. přenesená",J556,0)</f>
        <v>0</v>
      </c>
      <c r="BH556" s="192">
        <f>IF(N556="sníž. přenesená",J556,0)</f>
        <v>0</v>
      </c>
      <c r="BI556" s="192">
        <f>IF(N556="nulová",J556,0)</f>
        <v>0</v>
      </c>
      <c r="BJ556" s="18" t="s">
        <v>8</v>
      </c>
      <c r="BK556" s="192">
        <f>ROUND(I556*H556,0)</f>
        <v>0</v>
      </c>
      <c r="BL556" s="18" t="s">
        <v>284</v>
      </c>
      <c r="BM556" s="191" t="s">
        <v>885</v>
      </c>
    </row>
    <row r="557" s="13" customFormat="1">
      <c r="A557" s="13"/>
      <c r="B557" s="193"/>
      <c r="C557" s="13"/>
      <c r="D557" s="194" t="s">
        <v>205</v>
      </c>
      <c r="E557" s="195" t="s">
        <v>1</v>
      </c>
      <c r="F557" s="196" t="s">
        <v>141</v>
      </c>
      <c r="G557" s="13"/>
      <c r="H557" s="197">
        <v>11.025</v>
      </c>
      <c r="I557" s="198"/>
      <c r="J557" s="13"/>
      <c r="K557" s="13"/>
      <c r="L557" s="193"/>
      <c r="M557" s="199"/>
      <c r="N557" s="200"/>
      <c r="O557" s="200"/>
      <c r="P557" s="200"/>
      <c r="Q557" s="200"/>
      <c r="R557" s="200"/>
      <c r="S557" s="200"/>
      <c r="T557" s="20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5" t="s">
        <v>205</v>
      </c>
      <c r="AU557" s="195" t="s">
        <v>81</v>
      </c>
      <c r="AV557" s="13" t="s">
        <v>81</v>
      </c>
      <c r="AW557" s="13" t="s">
        <v>33</v>
      </c>
      <c r="AX557" s="13" t="s">
        <v>8</v>
      </c>
      <c r="AY557" s="195" t="s">
        <v>197</v>
      </c>
    </row>
    <row r="558" s="2" customFormat="1" ht="33" customHeight="1">
      <c r="A558" s="37"/>
      <c r="B558" s="179"/>
      <c r="C558" s="180" t="s">
        <v>886</v>
      </c>
      <c r="D558" s="180" t="s">
        <v>199</v>
      </c>
      <c r="E558" s="181" t="s">
        <v>887</v>
      </c>
      <c r="F558" s="182" t="s">
        <v>888</v>
      </c>
      <c r="G558" s="183" t="s">
        <v>247</v>
      </c>
      <c r="H558" s="184">
        <v>11.025</v>
      </c>
      <c r="I558" s="185"/>
      <c r="J558" s="186">
        <f>ROUND(I558*H558,0)</f>
        <v>0</v>
      </c>
      <c r="K558" s="182" t="s">
        <v>203</v>
      </c>
      <c r="L558" s="38"/>
      <c r="M558" s="187" t="s">
        <v>1</v>
      </c>
      <c r="N558" s="188" t="s">
        <v>42</v>
      </c>
      <c r="O558" s="76"/>
      <c r="P558" s="189">
        <f>O558*H558</f>
        <v>0</v>
      </c>
      <c r="Q558" s="189">
        <v>0.0060000000000000001</v>
      </c>
      <c r="R558" s="189">
        <f>Q558*H558</f>
        <v>0.06615</v>
      </c>
      <c r="S558" s="189">
        <v>0</v>
      </c>
      <c r="T558" s="190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1" t="s">
        <v>284</v>
      </c>
      <c r="AT558" s="191" t="s">
        <v>199</v>
      </c>
      <c r="AU558" s="191" t="s">
        <v>81</v>
      </c>
      <c r="AY558" s="18" t="s">
        <v>197</v>
      </c>
      <c r="BE558" s="192">
        <f>IF(N558="základní",J558,0)</f>
        <v>0</v>
      </c>
      <c r="BF558" s="192">
        <f>IF(N558="snížená",J558,0)</f>
        <v>0</v>
      </c>
      <c r="BG558" s="192">
        <f>IF(N558="zákl. přenesená",J558,0)</f>
        <v>0</v>
      </c>
      <c r="BH558" s="192">
        <f>IF(N558="sníž. přenesená",J558,0)</f>
        <v>0</v>
      </c>
      <c r="BI558" s="192">
        <f>IF(N558="nulová",J558,0)</f>
        <v>0</v>
      </c>
      <c r="BJ558" s="18" t="s">
        <v>8</v>
      </c>
      <c r="BK558" s="192">
        <f>ROUND(I558*H558,0)</f>
        <v>0</v>
      </c>
      <c r="BL558" s="18" t="s">
        <v>284</v>
      </c>
      <c r="BM558" s="191" t="s">
        <v>889</v>
      </c>
    </row>
    <row r="559" s="13" customFormat="1">
      <c r="A559" s="13"/>
      <c r="B559" s="193"/>
      <c r="C559" s="13"/>
      <c r="D559" s="194" t="s">
        <v>205</v>
      </c>
      <c r="E559" s="195" t="s">
        <v>1</v>
      </c>
      <c r="F559" s="196" t="s">
        <v>890</v>
      </c>
      <c r="G559" s="13"/>
      <c r="H559" s="197">
        <v>1.6499999999999999</v>
      </c>
      <c r="I559" s="198"/>
      <c r="J559" s="13"/>
      <c r="K559" s="13"/>
      <c r="L559" s="193"/>
      <c r="M559" s="199"/>
      <c r="N559" s="200"/>
      <c r="O559" s="200"/>
      <c r="P559" s="200"/>
      <c r="Q559" s="200"/>
      <c r="R559" s="200"/>
      <c r="S559" s="200"/>
      <c r="T559" s="20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5" t="s">
        <v>205</v>
      </c>
      <c r="AU559" s="195" t="s">
        <v>81</v>
      </c>
      <c r="AV559" s="13" t="s">
        <v>81</v>
      </c>
      <c r="AW559" s="13" t="s">
        <v>33</v>
      </c>
      <c r="AX559" s="13" t="s">
        <v>77</v>
      </c>
      <c r="AY559" s="195" t="s">
        <v>197</v>
      </c>
    </row>
    <row r="560" s="13" customFormat="1">
      <c r="A560" s="13"/>
      <c r="B560" s="193"/>
      <c r="C560" s="13"/>
      <c r="D560" s="194" t="s">
        <v>205</v>
      </c>
      <c r="E560" s="195" t="s">
        <v>1</v>
      </c>
      <c r="F560" s="196" t="s">
        <v>891</v>
      </c>
      <c r="G560" s="13"/>
      <c r="H560" s="197">
        <v>2.625</v>
      </c>
      <c r="I560" s="198"/>
      <c r="J560" s="13"/>
      <c r="K560" s="13"/>
      <c r="L560" s="193"/>
      <c r="M560" s="199"/>
      <c r="N560" s="200"/>
      <c r="O560" s="200"/>
      <c r="P560" s="200"/>
      <c r="Q560" s="200"/>
      <c r="R560" s="200"/>
      <c r="S560" s="200"/>
      <c r="T560" s="20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5" t="s">
        <v>205</v>
      </c>
      <c r="AU560" s="195" t="s">
        <v>81</v>
      </c>
      <c r="AV560" s="13" t="s">
        <v>81</v>
      </c>
      <c r="AW560" s="13" t="s">
        <v>33</v>
      </c>
      <c r="AX560" s="13" t="s">
        <v>77</v>
      </c>
      <c r="AY560" s="195" t="s">
        <v>197</v>
      </c>
    </row>
    <row r="561" s="13" customFormat="1">
      <c r="A561" s="13"/>
      <c r="B561" s="193"/>
      <c r="C561" s="13"/>
      <c r="D561" s="194" t="s">
        <v>205</v>
      </c>
      <c r="E561" s="195" t="s">
        <v>1</v>
      </c>
      <c r="F561" s="196" t="s">
        <v>892</v>
      </c>
      <c r="G561" s="13"/>
      <c r="H561" s="197">
        <v>1.5</v>
      </c>
      <c r="I561" s="198"/>
      <c r="J561" s="13"/>
      <c r="K561" s="13"/>
      <c r="L561" s="193"/>
      <c r="M561" s="199"/>
      <c r="N561" s="200"/>
      <c r="O561" s="200"/>
      <c r="P561" s="200"/>
      <c r="Q561" s="200"/>
      <c r="R561" s="200"/>
      <c r="S561" s="200"/>
      <c r="T561" s="20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5" t="s">
        <v>205</v>
      </c>
      <c r="AU561" s="195" t="s">
        <v>81</v>
      </c>
      <c r="AV561" s="13" t="s">
        <v>81</v>
      </c>
      <c r="AW561" s="13" t="s">
        <v>33</v>
      </c>
      <c r="AX561" s="13" t="s">
        <v>77</v>
      </c>
      <c r="AY561" s="195" t="s">
        <v>197</v>
      </c>
    </row>
    <row r="562" s="13" customFormat="1">
      <c r="A562" s="13"/>
      <c r="B562" s="193"/>
      <c r="C562" s="13"/>
      <c r="D562" s="194" t="s">
        <v>205</v>
      </c>
      <c r="E562" s="195" t="s">
        <v>1</v>
      </c>
      <c r="F562" s="196" t="s">
        <v>893</v>
      </c>
      <c r="G562" s="13"/>
      <c r="H562" s="197">
        <v>1.5</v>
      </c>
      <c r="I562" s="198"/>
      <c r="J562" s="13"/>
      <c r="K562" s="13"/>
      <c r="L562" s="193"/>
      <c r="M562" s="199"/>
      <c r="N562" s="200"/>
      <c r="O562" s="200"/>
      <c r="P562" s="200"/>
      <c r="Q562" s="200"/>
      <c r="R562" s="200"/>
      <c r="S562" s="200"/>
      <c r="T562" s="20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5" t="s">
        <v>205</v>
      </c>
      <c r="AU562" s="195" t="s">
        <v>81</v>
      </c>
      <c r="AV562" s="13" t="s">
        <v>81</v>
      </c>
      <c r="AW562" s="13" t="s">
        <v>33</v>
      </c>
      <c r="AX562" s="13" t="s">
        <v>77</v>
      </c>
      <c r="AY562" s="195" t="s">
        <v>197</v>
      </c>
    </row>
    <row r="563" s="13" customFormat="1">
      <c r="A563" s="13"/>
      <c r="B563" s="193"/>
      <c r="C563" s="13"/>
      <c r="D563" s="194" t="s">
        <v>205</v>
      </c>
      <c r="E563" s="195" t="s">
        <v>1</v>
      </c>
      <c r="F563" s="196" t="s">
        <v>894</v>
      </c>
      <c r="G563" s="13"/>
      <c r="H563" s="197">
        <v>1.5</v>
      </c>
      <c r="I563" s="198"/>
      <c r="J563" s="13"/>
      <c r="K563" s="13"/>
      <c r="L563" s="193"/>
      <c r="M563" s="199"/>
      <c r="N563" s="200"/>
      <c r="O563" s="200"/>
      <c r="P563" s="200"/>
      <c r="Q563" s="200"/>
      <c r="R563" s="200"/>
      <c r="S563" s="200"/>
      <c r="T563" s="20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5" t="s">
        <v>205</v>
      </c>
      <c r="AU563" s="195" t="s">
        <v>81</v>
      </c>
      <c r="AV563" s="13" t="s">
        <v>81</v>
      </c>
      <c r="AW563" s="13" t="s">
        <v>33</v>
      </c>
      <c r="AX563" s="13" t="s">
        <v>77</v>
      </c>
      <c r="AY563" s="195" t="s">
        <v>197</v>
      </c>
    </row>
    <row r="564" s="13" customFormat="1">
      <c r="A564" s="13"/>
      <c r="B564" s="193"/>
      <c r="C564" s="13"/>
      <c r="D564" s="194" t="s">
        <v>205</v>
      </c>
      <c r="E564" s="195" t="s">
        <v>1</v>
      </c>
      <c r="F564" s="196" t="s">
        <v>895</v>
      </c>
      <c r="G564" s="13"/>
      <c r="H564" s="197">
        <v>2.25</v>
      </c>
      <c r="I564" s="198"/>
      <c r="J564" s="13"/>
      <c r="K564" s="13"/>
      <c r="L564" s="193"/>
      <c r="M564" s="199"/>
      <c r="N564" s="200"/>
      <c r="O564" s="200"/>
      <c r="P564" s="200"/>
      <c r="Q564" s="200"/>
      <c r="R564" s="200"/>
      <c r="S564" s="200"/>
      <c r="T564" s="20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5" t="s">
        <v>205</v>
      </c>
      <c r="AU564" s="195" t="s">
        <v>81</v>
      </c>
      <c r="AV564" s="13" t="s">
        <v>81</v>
      </c>
      <c r="AW564" s="13" t="s">
        <v>33</v>
      </c>
      <c r="AX564" s="13" t="s">
        <v>77</v>
      </c>
      <c r="AY564" s="195" t="s">
        <v>197</v>
      </c>
    </row>
    <row r="565" s="14" customFormat="1">
      <c r="A565" s="14"/>
      <c r="B565" s="202"/>
      <c r="C565" s="14"/>
      <c r="D565" s="194" t="s">
        <v>205</v>
      </c>
      <c r="E565" s="203" t="s">
        <v>1</v>
      </c>
      <c r="F565" s="204" t="s">
        <v>896</v>
      </c>
      <c r="G565" s="14"/>
      <c r="H565" s="205">
        <v>11.025</v>
      </c>
      <c r="I565" s="206"/>
      <c r="J565" s="14"/>
      <c r="K565" s="14"/>
      <c r="L565" s="202"/>
      <c r="M565" s="207"/>
      <c r="N565" s="208"/>
      <c r="O565" s="208"/>
      <c r="P565" s="208"/>
      <c r="Q565" s="208"/>
      <c r="R565" s="208"/>
      <c r="S565" s="208"/>
      <c r="T565" s="20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3" t="s">
        <v>205</v>
      </c>
      <c r="AU565" s="203" t="s">
        <v>81</v>
      </c>
      <c r="AV565" s="14" t="s">
        <v>208</v>
      </c>
      <c r="AW565" s="14" t="s">
        <v>33</v>
      </c>
      <c r="AX565" s="14" t="s">
        <v>77</v>
      </c>
      <c r="AY565" s="203" t="s">
        <v>197</v>
      </c>
    </row>
    <row r="566" s="14" customFormat="1">
      <c r="A566" s="14"/>
      <c r="B566" s="202"/>
      <c r="C566" s="14"/>
      <c r="D566" s="194" t="s">
        <v>205</v>
      </c>
      <c r="E566" s="203" t="s">
        <v>1</v>
      </c>
      <c r="F566" s="204" t="s">
        <v>897</v>
      </c>
      <c r="G566" s="14"/>
      <c r="H566" s="205">
        <v>0</v>
      </c>
      <c r="I566" s="206"/>
      <c r="J566" s="14"/>
      <c r="K566" s="14"/>
      <c r="L566" s="202"/>
      <c r="M566" s="207"/>
      <c r="N566" s="208"/>
      <c r="O566" s="208"/>
      <c r="P566" s="208"/>
      <c r="Q566" s="208"/>
      <c r="R566" s="208"/>
      <c r="S566" s="208"/>
      <c r="T566" s="20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03" t="s">
        <v>205</v>
      </c>
      <c r="AU566" s="203" t="s">
        <v>81</v>
      </c>
      <c r="AV566" s="14" t="s">
        <v>208</v>
      </c>
      <c r="AW566" s="14" t="s">
        <v>33</v>
      </c>
      <c r="AX566" s="14" t="s">
        <v>77</v>
      </c>
      <c r="AY566" s="203" t="s">
        <v>197</v>
      </c>
    </row>
    <row r="567" s="15" customFormat="1">
      <c r="A567" s="15"/>
      <c r="B567" s="210"/>
      <c r="C567" s="15"/>
      <c r="D567" s="194" t="s">
        <v>205</v>
      </c>
      <c r="E567" s="211" t="s">
        <v>141</v>
      </c>
      <c r="F567" s="212" t="s">
        <v>283</v>
      </c>
      <c r="G567" s="15"/>
      <c r="H567" s="213">
        <v>11.025</v>
      </c>
      <c r="I567" s="214"/>
      <c r="J567" s="15"/>
      <c r="K567" s="15"/>
      <c r="L567" s="210"/>
      <c r="M567" s="215"/>
      <c r="N567" s="216"/>
      <c r="O567" s="216"/>
      <c r="P567" s="216"/>
      <c r="Q567" s="216"/>
      <c r="R567" s="216"/>
      <c r="S567" s="216"/>
      <c r="T567" s="21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11" t="s">
        <v>205</v>
      </c>
      <c r="AU567" s="211" t="s">
        <v>81</v>
      </c>
      <c r="AV567" s="15" t="s">
        <v>96</v>
      </c>
      <c r="AW567" s="15" t="s">
        <v>33</v>
      </c>
      <c r="AX567" s="15" t="s">
        <v>8</v>
      </c>
      <c r="AY567" s="211" t="s">
        <v>197</v>
      </c>
    </row>
    <row r="568" s="2" customFormat="1" ht="16.5" customHeight="1">
      <c r="A568" s="37"/>
      <c r="B568" s="179"/>
      <c r="C568" s="218" t="s">
        <v>898</v>
      </c>
      <c r="D568" s="218" t="s">
        <v>370</v>
      </c>
      <c r="E568" s="219" t="s">
        <v>899</v>
      </c>
      <c r="F568" s="220" t="s">
        <v>900</v>
      </c>
      <c r="G568" s="221" t="s">
        <v>247</v>
      </c>
      <c r="H568" s="222">
        <v>12.128</v>
      </c>
      <c r="I568" s="223"/>
      <c r="J568" s="224">
        <f>ROUND(I568*H568,0)</f>
        <v>0</v>
      </c>
      <c r="K568" s="220" t="s">
        <v>203</v>
      </c>
      <c r="L568" s="225"/>
      <c r="M568" s="226" t="s">
        <v>1</v>
      </c>
      <c r="N568" s="227" t="s">
        <v>42</v>
      </c>
      <c r="O568" s="76"/>
      <c r="P568" s="189">
        <f>O568*H568</f>
        <v>0</v>
      </c>
      <c r="Q568" s="189">
        <v>0.0118</v>
      </c>
      <c r="R568" s="189">
        <f>Q568*H568</f>
        <v>0.1431104</v>
      </c>
      <c r="S568" s="189">
        <v>0</v>
      </c>
      <c r="T568" s="190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91" t="s">
        <v>392</v>
      </c>
      <c r="AT568" s="191" t="s">
        <v>370</v>
      </c>
      <c r="AU568" s="191" t="s">
        <v>81</v>
      </c>
      <c r="AY568" s="18" t="s">
        <v>197</v>
      </c>
      <c r="BE568" s="192">
        <f>IF(N568="základní",J568,0)</f>
        <v>0</v>
      </c>
      <c r="BF568" s="192">
        <f>IF(N568="snížená",J568,0)</f>
        <v>0</v>
      </c>
      <c r="BG568" s="192">
        <f>IF(N568="zákl. přenesená",J568,0)</f>
        <v>0</v>
      </c>
      <c r="BH568" s="192">
        <f>IF(N568="sníž. přenesená",J568,0)</f>
        <v>0</v>
      </c>
      <c r="BI568" s="192">
        <f>IF(N568="nulová",J568,0)</f>
        <v>0</v>
      </c>
      <c r="BJ568" s="18" t="s">
        <v>8</v>
      </c>
      <c r="BK568" s="192">
        <f>ROUND(I568*H568,0)</f>
        <v>0</v>
      </c>
      <c r="BL568" s="18" t="s">
        <v>284</v>
      </c>
      <c r="BM568" s="191" t="s">
        <v>901</v>
      </c>
    </row>
    <row r="569" s="13" customFormat="1">
      <c r="A569" s="13"/>
      <c r="B569" s="193"/>
      <c r="C569" s="13"/>
      <c r="D569" s="194" t="s">
        <v>205</v>
      </c>
      <c r="E569" s="195" t="s">
        <v>1</v>
      </c>
      <c r="F569" s="196" t="s">
        <v>902</v>
      </c>
      <c r="G569" s="13"/>
      <c r="H569" s="197">
        <v>12.128</v>
      </c>
      <c r="I569" s="198"/>
      <c r="J569" s="13"/>
      <c r="K569" s="13"/>
      <c r="L569" s="193"/>
      <c r="M569" s="199"/>
      <c r="N569" s="200"/>
      <c r="O569" s="200"/>
      <c r="P569" s="200"/>
      <c r="Q569" s="200"/>
      <c r="R569" s="200"/>
      <c r="S569" s="200"/>
      <c r="T569" s="20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5" t="s">
        <v>205</v>
      </c>
      <c r="AU569" s="195" t="s">
        <v>81</v>
      </c>
      <c r="AV569" s="13" t="s">
        <v>81</v>
      </c>
      <c r="AW569" s="13" t="s">
        <v>33</v>
      </c>
      <c r="AX569" s="13" t="s">
        <v>8</v>
      </c>
      <c r="AY569" s="195" t="s">
        <v>197</v>
      </c>
    </row>
    <row r="570" s="2" customFormat="1" ht="24.15" customHeight="1">
      <c r="A570" s="37"/>
      <c r="B570" s="179"/>
      <c r="C570" s="180" t="s">
        <v>903</v>
      </c>
      <c r="D570" s="180" t="s">
        <v>199</v>
      </c>
      <c r="E570" s="181" t="s">
        <v>904</v>
      </c>
      <c r="F570" s="182" t="s">
        <v>905</v>
      </c>
      <c r="G570" s="183" t="s">
        <v>225</v>
      </c>
      <c r="H570" s="184">
        <v>0.213</v>
      </c>
      <c r="I570" s="185"/>
      <c r="J570" s="186">
        <f>ROUND(I570*H570,0)</f>
        <v>0</v>
      </c>
      <c r="K570" s="182" t="s">
        <v>203</v>
      </c>
      <c r="L570" s="38"/>
      <c r="M570" s="187" t="s">
        <v>1</v>
      </c>
      <c r="N570" s="188" t="s">
        <v>42</v>
      </c>
      <c r="O570" s="76"/>
      <c r="P570" s="189">
        <f>O570*H570</f>
        <v>0</v>
      </c>
      <c r="Q570" s="189">
        <v>0</v>
      </c>
      <c r="R570" s="189">
        <f>Q570*H570</f>
        <v>0</v>
      </c>
      <c r="S570" s="189">
        <v>0</v>
      </c>
      <c r="T570" s="190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1" t="s">
        <v>284</v>
      </c>
      <c r="AT570" s="191" t="s">
        <v>199</v>
      </c>
      <c r="AU570" s="191" t="s">
        <v>81</v>
      </c>
      <c r="AY570" s="18" t="s">
        <v>197</v>
      </c>
      <c r="BE570" s="192">
        <f>IF(N570="základní",J570,0)</f>
        <v>0</v>
      </c>
      <c r="BF570" s="192">
        <f>IF(N570="snížená",J570,0)</f>
        <v>0</v>
      </c>
      <c r="BG570" s="192">
        <f>IF(N570="zákl. přenesená",J570,0)</f>
        <v>0</v>
      </c>
      <c r="BH570" s="192">
        <f>IF(N570="sníž. přenesená",J570,0)</f>
        <v>0</v>
      </c>
      <c r="BI570" s="192">
        <f>IF(N570="nulová",J570,0)</f>
        <v>0</v>
      </c>
      <c r="BJ570" s="18" t="s">
        <v>8</v>
      </c>
      <c r="BK570" s="192">
        <f>ROUND(I570*H570,0)</f>
        <v>0</v>
      </c>
      <c r="BL570" s="18" t="s">
        <v>284</v>
      </c>
      <c r="BM570" s="191" t="s">
        <v>906</v>
      </c>
    </row>
    <row r="571" s="12" customFormat="1" ht="22.8" customHeight="1">
      <c r="A571" s="12"/>
      <c r="B571" s="166"/>
      <c r="C571" s="12"/>
      <c r="D571" s="167" t="s">
        <v>76</v>
      </c>
      <c r="E571" s="177" t="s">
        <v>907</v>
      </c>
      <c r="F571" s="177" t="s">
        <v>908</v>
      </c>
      <c r="G571" s="12"/>
      <c r="H571" s="12"/>
      <c r="I571" s="169"/>
      <c r="J571" s="178">
        <f>BK571</f>
        <v>0</v>
      </c>
      <c r="K571" s="12"/>
      <c r="L571" s="166"/>
      <c r="M571" s="171"/>
      <c r="N571" s="172"/>
      <c r="O571" s="172"/>
      <c r="P571" s="173">
        <f>SUM(P572:P575)</f>
        <v>0</v>
      </c>
      <c r="Q571" s="172"/>
      <c r="R571" s="173">
        <f>SUM(R572:R575)</f>
        <v>0.0050690000000000006</v>
      </c>
      <c r="S571" s="172"/>
      <c r="T571" s="174">
        <f>SUM(T572:T575)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67" t="s">
        <v>81</v>
      </c>
      <c r="AT571" s="175" t="s">
        <v>76</v>
      </c>
      <c r="AU571" s="175" t="s">
        <v>8</v>
      </c>
      <c r="AY571" s="167" t="s">
        <v>197</v>
      </c>
      <c r="BK571" s="176">
        <f>SUM(BK572:BK575)</f>
        <v>0</v>
      </c>
    </row>
    <row r="572" s="2" customFormat="1" ht="24.15" customHeight="1">
      <c r="A572" s="37"/>
      <c r="B572" s="179"/>
      <c r="C572" s="180" t="s">
        <v>909</v>
      </c>
      <c r="D572" s="180" t="s">
        <v>199</v>
      </c>
      <c r="E572" s="181" t="s">
        <v>910</v>
      </c>
      <c r="F572" s="182" t="s">
        <v>911</v>
      </c>
      <c r="G572" s="183" t="s">
        <v>247</v>
      </c>
      <c r="H572" s="184">
        <v>5</v>
      </c>
      <c r="I572" s="185"/>
      <c r="J572" s="186">
        <f>ROUND(I572*H572,0)</f>
        <v>0</v>
      </c>
      <c r="K572" s="182" t="s">
        <v>203</v>
      </c>
      <c r="L572" s="38"/>
      <c r="M572" s="187" t="s">
        <v>1</v>
      </c>
      <c r="N572" s="188" t="s">
        <v>42</v>
      </c>
      <c r="O572" s="76"/>
      <c r="P572" s="189">
        <f>O572*H572</f>
        <v>0</v>
      </c>
      <c r="Q572" s="189">
        <v>0.000357</v>
      </c>
      <c r="R572" s="189">
        <f>Q572*H572</f>
        <v>0.0017850000000000001</v>
      </c>
      <c r="S572" s="189">
        <v>0</v>
      </c>
      <c r="T572" s="190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1" t="s">
        <v>284</v>
      </c>
      <c r="AT572" s="191" t="s">
        <v>199</v>
      </c>
      <c r="AU572" s="191" t="s">
        <v>81</v>
      </c>
      <c r="AY572" s="18" t="s">
        <v>197</v>
      </c>
      <c r="BE572" s="192">
        <f>IF(N572="základní",J572,0)</f>
        <v>0</v>
      </c>
      <c r="BF572" s="192">
        <f>IF(N572="snížená",J572,0)</f>
        <v>0</v>
      </c>
      <c r="BG572" s="192">
        <f>IF(N572="zákl. přenesená",J572,0)</f>
        <v>0</v>
      </c>
      <c r="BH572" s="192">
        <f>IF(N572="sníž. přenesená",J572,0)</f>
        <v>0</v>
      </c>
      <c r="BI572" s="192">
        <f>IF(N572="nulová",J572,0)</f>
        <v>0</v>
      </c>
      <c r="BJ572" s="18" t="s">
        <v>8</v>
      </c>
      <c r="BK572" s="192">
        <f>ROUND(I572*H572,0)</f>
        <v>0</v>
      </c>
      <c r="BL572" s="18" t="s">
        <v>284</v>
      </c>
      <c r="BM572" s="191" t="s">
        <v>912</v>
      </c>
    </row>
    <row r="573" s="13" customFormat="1">
      <c r="A573" s="13"/>
      <c r="B573" s="193"/>
      <c r="C573" s="13"/>
      <c r="D573" s="194" t="s">
        <v>205</v>
      </c>
      <c r="E573" s="195" t="s">
        <v>1</v>
      </c>
      <c r="F573" s="196" t="s">
        <v>154</v>
      </c>
      <c r="G573" s="13"/>
      <c r="H573" s="197">
        <v>5</v>
      </c>
      <c r="I573" s="198"/>
      <c r="J573" s="13"/>
      <c r="K573" s="13"/>
      <c r="L573" s="193"/>
      <c r="M573" s="199"/>
      <c r="N573" s="200"/>
      <c r="O573" s="200"/>
      <c r="P573" s="200"/>
      <c r="Q573" s="200"/>
      <c r="R573" s="200"/>
      <c r="S573" s="200"/>
      <c r="T573" s="20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5" t="s">
        <v>205</v>
      </c>
      <c r="AU573" s="195" t="s">
        <v>81</v>
      </c>
      <c r="AV573" s="13" t="s">
        <v>81</v>
      </c>
      <c r="AW573" s="13" t="s">
        <v>33</v>
      </c>
      <c r="AX573" s="13" t="s">
        <v>8</v>
      </c>
      <c r="AY573" s="195" t="s">
        <v>197</v>
      </c>
    </row>
    <row r="574" s="2" customFormat="1" ht="24.15" customHeight="1">
      <c r="A574" s="37"/>
      <c r="B574" s="179"/>
      <c r="C574" s="180" t="s">
        <v>913</v>
      </c>
      <c r="D574" s="180" t="s">
        <v>199</v>
      </c>
      <c r="E574" s="181" t="s">
        <v>914</v>
      </c>
      <c r="F574" s="182" t="s">
        <v>915</v>
      </c>
      <c r="G574" s="183" t="s">
        <v>247</v>
      </c>
      <c r="H574" s="184">
        <v>5</v>
      </c>
      <c r="I574" s="185"/>
      <c r="J574" s="186">
        <f>ROUND(I574*H574,0)</f>
        <v>0</v>
      </c>
      <c r="K574" s="182" t="s">
        <v>203</v>
      </c>
      <c r="L574" s="38"/>
      <c r="M574" s="187" t="s">
        <v>1</v>
      </c>
      <c r="N574" s="188" t="s">
        <v>42</v>
      </c>
      <c r="O574" s="76"/>
      <c r="P574" s="189">
        <f>O574*H574</f>
        <v>0</v>
      </c>
      <c r="Q574" s="189">
        <v>0.00065680000000000003</v>
      </c>
      <c r="R574" s="189">
        <f>Q574*H574</f>
        <v>0.003284</v>
      </c>
      <c r="S574" s="189">
        <v>0</v>
      </c>
      <c r="T574" s="190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91" t="s">
        <v>284</v>
      </c>
      <c r="AT574" s="191" t="s">
        <v>199</v>
      </c>
      <c r="AU574" s="191" t="s">
        <v>81</v>
      </c>
      <c r="AY574" s="18" t="s">
        <v>197</v>
      </c>
      <c r="BE574" s="192">
        <f>IF(N574="základní",J574,0)</f>
        <v>0</v>
      </c>
      <c r="BF574" s="192">
        <f>IF(N574="snížená",J574,0)</f>
        <v>0</v>
      </c>
      <c r="BG574" s="192">
        <f>IF(N574="zákl. přenesená",J574,0)</f>
        <v>0</v>
      </c>
      <c r="BH574" s="192">
        <f>IF(N574="sníž. přenesená",J574,0)</f>
        <v>0</v>
      </c>
      <c r="BI574" s="192">
        <f>IF(N574="nulová",J574,0)</f>
        <v>0</v>
      </c>
      <c r="BJ574" s="18" t="s">
        <v>8</v>
      </c>
      <c r="BK574" s="192">
        <f>ROUND(I574*H574,0)</f>
        <v>0</v>
      </c>
      <c r="BL574" s="18" t="s">
        <v>284</v>
      </c>
      <c r="BM574" s="191" t="s">
        <v>916</v>
      </c>
    </row>
    <row r="575" s="13" customFormat="1">
      <c r="A575" s="13"/>
      <c r="B575" s="193"/>
      <c r="C575" s="13"/>
      <c r="D575" s="194" t="s">
        <v>205</v>
      </c>
      <c r="E575" s="195" t="s">
        <v>1</v>
      </c>
      <c r="F575" s="196" t="s">
        <v>154</v>
      </c>
      <c r="G575" s="13"/>
      <c r="H575" s="197">
        <v>5</v>
      </c>
      <c r="I575" s="198"/>
      <c r="J575" s="13"/>
      <c r="K575" s="13"/>
      <c r="L575" s="193"/>
      <c r="M575" s="199"/>
      <c r="N575" s="200"/>
      <c r="O575" s="200"/>
      <c r="P575" s="200"/>
      <c r="Q575" s="200"/>
      <c r="R575" s="200"/>
      <c r="S575" s="200"/>
      <c r="T575" s="20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5" t="s">
        <v>205</v>
      </c>
      <c r="AU575" s="195" t="s">
        <v>81</v>
      </c>
      <c r="AV575" s="13" t="s">
        <v>81</v>
      </c>
      <c r="AW575" s="13" t="s">
        <v>33</v>
      </c>
      <c r="AX575" s="13" t="s">
        <v>8</v>
      </c>
      <c r="AY575" s="195" t="s">
        <v>197</v>
      </c>
    </row>
    <row r="576" s="12" customFormat="1" ht="22.8" customHeight="1">
      <c r="A576" s="12"/>
      <c r="B576" s="166"/>
      <c r="C576" s="12"/>
      <c r="D576" s="167" t="s">
        <v>76</v>
      </c>
      <c r="E576" s="177" t="s">
        <v>917</v>
      </c>
      <c r="F576" s="177" t="s">
        <v>918</v>
      </c>
      <c r="G576" s="12"/>
      <c r="H576" s="12"/>
      <c r="I576" s="169"/>
      <c r="J576" s="178">
        <f>BK576</f>
        <v>0</v>
      </c>
      <c r="K576" s="12"/>
      <c r="L576" s="166"/>
      <c r="M576" s="171"/>
      <c r="N576" s="172"/>
      <c r="O576" s="172"/>
      <c r="P576" s="173">
        <f>SUM(P577:P599)</f>
        <v>0</v>
      </c>
      <c r="Q576" s="172"/>
      <c r="R576" s="173">
        <f>SUM(R577:R599)</f>
        <v>0.5194406962</v>
      </c>
      <c r="S576" s="172"/>
      <c r="T576" s="174">
        <f>SUM(T577:T599)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67" t="s">
        <v>81</v>
      </c>
      <c r="AT576" s="175" t="s">
        <v>76</v>
      </c>
      <c r="AU576" s="175" t="s">
        <v>8</v>
      </c>
      <c r="AY576" s="167" t="s">
        <v>197</v>
      </c>
      <c r="BK576" s="176">
        <f>SUM(BK577:BK599)</f>
        <v>0</v>
      </c>
    </row>
    <row r="577" s="2" customFormat="1" ht="24.15" customHeight="1">
      <c r="A577" s="37"/>
      <c r="B577" s="179"/>
      <c r="C577" s="180" t="s">
        <v>919</v>
      </c>
      <c r="D577" s="180" t="s">
        <v>199</v>
      </c>
      <c r="E577" s="181" t="s">
        <v>920</v>
      </c>
      <c r="F577" s="182" t="s">
        <v>921</v>
      </c>
      <c r="G577" s="183" t="s">
        <v>247</v>
      </c>
      <c r="H577" s="184">
        <v>748.20100000000002</v>
      </c>
      <c r="I577" s="185"/>
      <c r="J577" s="186">
        <f>ROUND(I577*H577,0)</f>
        <v>0</v>
      </c>
      <c r="K577" s="182" t="s">
        <v>203</v>
      </c>
      <c r="L577" s="38"/>
      <c r="M577" s="187" t="s">
        <v>1</v>
      </c>
      <c r="N577" s="188" t="s">
        <v>42</v>
      </c>
      <c r="O577" s="76"/>
      <c r="P577" s="189">
        <f>O577*H577</f>
        <v>0</v>
      </c>
      <c r="Q577" s="189">
        <v>0.00020120000000000001</v>
      </c>
      <c r="R577" s="189">
        <f>Q577*H577</f>
        <v>0.1505380412</v>
      </c>
      <c r="S577" s="189">
        <v>0</v>
      </c>
      <c r="T577" s="190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1" t="s">
        <v>284</v>
      </c>
      <c r="AT577" s="191" t="s">
        <v>199</v>
      </c>
      <c r="AU577" s="191" t="s">
        <v>81</v>
      </c>
      <c r="AY577" s="18" t="s">
        <v>197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8" t="s">
        <v>8</v>
      </c>
      <c r="BK577" s="192">
        <f>ROUND(I577*H577,0)</f>
        <v>0</v>
      </c>
      <c r="BL577" s="18" t="s">
        <v>284</v>
      </c>
      <c r="BM577" s="191" t="s">
        <v>922</v>
      </c>
    </row>
    <row r="578" s="13" customFormat="1">
      <c r="A578" s="13"/>
      <c r="B578" s="193"/>
      <c r="C578" s="13"/>
      <c r="D578" s="194" t="s">
        <v>205</v>
      </c>
      <c r="E578" s="195" t="s">
        <v>1</v>
      </c>
      <c r="F578" s="196" t="s">
        <v>106</v>
      </c>
      <c r="G578" s="13"/>
      <c r="H578" s="197">
        <v>80.200000000000003</v>
      </c>
      <c r="I578" s="198"/>
      <c r="J578" s="13"/>
      <c r="K578" s="13"/>
      <c r="L578" s="193"/>
      <c r="M578" s="199"/>
      <c r="N578" s="200"/>
      <c r="O578" s="200"/>
      <c r="P578" s="200"/>
      <c r="Q578" s="200"/>
      <c r="R578" s="200"/>
      <c r="S578" s="200"/>
      <c r="T578" s="20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5" t="s">
        <v>205</v>
      </c>
      <c r="AU578" s="195" t="s">
        <v>81</v>
      </c>
      <c r="AV578" s="13" t="s">
        <v>81</v>
      </c>
      <c r="AW578" s="13" t="s">
        <v>33</v>
      </c>
      <c r="AX578" s="13" t="s">
        <v>77</v>
      </c>
      <c r="AY578" s="195" t="s">
        <v>197</v>
      </c>
    </row>
    <row r="579" s="14" customFormat="1">
      <c r="A579" s="14"/>
      <c r="B579" s="202"/>
      <c r="C579" s="14"/>
      <c r="D579" s="194" t="s">
        <v>205</v>
      </c>
      <c r="E579" s="203" t="s">
        <v>1</v>
      </c>
      <c r="F579" s="204" t="s">
        <v>923</v>
      </c>
      <c r="G579" s="14"/>
      <c r="H579" s="205">
        <v>80.200000000000003</v>
      </c>
      <c r="I579" s="206"/>
      <c r="J579" s="14"/>
      <c r="K579" s="14"/>
      <c r="L579" s="202"/>
      <c r="M579" s="207"/>
      <c r="N579" s="208"/>
      <c r="O579" s="208"/>
      <c r="P579" s="208"/>
      <c r="Q579" s="208"/>
      <c r="R579" s="208"/>
      <c r="S579" s="208"/>
      <c r="T579" s="20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3" t="s">
        <v>205</v>
      </c>
      <c r="AU579" s="203" t="s">
        <v>81</v>
      </c>
      <c r="AV579" s="14" t="s">
        <v>208</v>
      </c>
      <c r="AW579" s="14" t="s">
        <v>33</v>
      </c>
      <c r="AX579" s="14" t="s">
        <v>77</v>
      </c>
      <c r="AY579" s="203" t="s">
        <v>197</v>
      </c>
    </row>
    <row r="580" s="13" customFormat="1">
      <c r="A580" s="13"/>
      <c r="B580" s="193"/>
      <c r="C580" s="13"/>
      <c r="D580" s="194" t="s">
        <v>205</v>
      </c>
      <c r="E580" s="195" t="s">
        <v>1</v>
      </c>
      <c r="F580" s="196" t="s">
        <v>332</v>
      </c>
      <c r="G580" s="13"/>
      <c r="H580" s="197">
        <v>131.16</v>
      </c>
      <c r="I580" s="198"/>
      <c r="J580" s="13"/>
      <c r="K580" s="13"/>
      <c r="L580" s="193"/>
      <c r="M580" s="199"/>
      <c r="N580" s="200"/>
      <c r="O580" s="200"/>
      <c r="P580" s="200"/>
      <c r="Q580" s="200"/>
      <c r="R580" s="200"/>
      <c r="S580" s="200"/>
      <c r="T580" s="20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5" t="s">
        <v>205</v>
      </c>
      <c r="AU580" s="195" t="s">
        <v>81</v>
      </c>
      <c r="AV580" s="13" t="s">
        <v>81</v>
      </c>
      <c r="AW580" s="13" t="s">
        <v>33</v>
      </c>
      <c r="AX580" s="13" t="s">
        <v>77</v>
      </c>
      <c r="AY580" s="195" t="s">
        <v>197</v>
      </c>
    </row>
    <row r="581" s="13" customFormat="1">
      <c r="A581" s="13"/>
      <c r="B581" s="193"/>
      <c r="C581" s="13"/>
      <c r="D581" s="194" t="s">
        <v>205</v>
      </c>
      <c r="E581" s="195" t="s">
        <v>1</v>
      </c>
      <c r="F581" s="196" t="s">
        <v>333</v>
      </c>
      <c r="G581" s="13"/>
      <c r="H581" s="197">
        <v>62.207999999999998</v>
      </c>
      <c r="I581" s="198"/>
      <c r="J581" s="13"/>
      <c r="K581" s="13"/>
      <c r="L581" s="193"/>
      <c r="M581" s="199"/>
      <c r="N581" s="200"/>
      <c r="O581" s="200"/>
      <c r="P581" s="200"/>
      <c r="Q581" s="200"/>
      <c r="R581" s="200"/>
      <c r="S581" s="200"/>
      <c r="T581" s="20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5" t="s">
        <v>205</v>
      </c>
      <c r="AU581" s="195" t="s">
        <v>81</v>
      </c>
      <c r="AV581" s="13" t="s">
        <v>81</v>
      </c>
      <c r="AW581" s="13" t="s">
        <v>33</v>
      </c>
      <c r="AX581" s="13" t="s">
        <v>77</v>
      </c>
      <c r="AY581" s="195" t="s">
        <v>197</v>
      </c>
    </row>
    <row r="582" s="13" customFormat="1">
      <c r="A582" s="13"/>
      <c r="B582" s="193"/>
      <c r="C582" s="13"/>
      <c r="D582" s="194" t="s">
        <v>205</v>
      </c>
      <c r="E582" s="195" t="s">
        <v>1</v>
      </c>
      <c r="F582" s="196" t="s">
        <v>334</v>
      </c>
      <c r="G582" s="13"/>
      <c r="H582" s="197">
        <v>69.024000000000001</v>
      </c>
      <c r="I582" s="198"/>
      <c r="J582" s="13"/>
      <c r="K582" s="13"/>
      <c r="L582" s="193"/>
      <c r="M582" s="199"/>
      <c r="N582" s="200"/>
      <c r="O582" s="200"/>
      <c r="P582" s="200"/>
      <c r="Q582" s="200"/>
      <c r="R582" s="200"/>
      <c r="S582" s="200"/>
      <c r="T582" s="20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5" t="s">
        <v>205</v>
      </c>
      <c r="AU582" s="195" t="s">
        <v>81</v>
      </c>
      <c r="AV582" s="13" t="s">
        <v>81</v>
      </c>
      <c r="AW582" s="13" t="s">
        <v>33</v>
      </c>
      <c r="AX582" s="13" t="s">
        <v>77</v>
      </c>
      <c r="AY582" s="195" t="s">
        <v>197</v>
      </c>
    </row>
    <row r="583" s="13" customFormat="1">
      <c r="A583" s="13"/>
      <c r="B583" s="193"/>
      <c r="C583" s="13"/>
      <c r="D583" s="194" t="s">
        <v>205</v>
      </c>
      <c r="E583" s="195" t="s">
        <v>1</v>
      </c>
      <c r="F583" s="196" t="s">
        <v>335</v>
      </c>
      <c r="G583" s="13"/>
      <c r="H583" s="197">
        <v>62.975999999999999</v>
      </c>
      <c r="I583" s="198"/>
      <c r="J583" s="13"/>
      <c r="K583" s="13"/>
      <c r="L583" s="193"/>
      <c r="M583" s="199"/>
      <c r="N583" s="200"/>
      <c r="O583" s="200"/>
      <c r="P583" s="200"/>
      <c r="Q583" s="200"/>
      <c r="R583" s="200"/>
      <c r="S583" s="200"/>
      <c r="T583" s="20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5" t="s">
        <v>205</v>
      </c>
      <c r="AU583" s="195" t="s">
        <v>81</v>
      </c>
      <c r="AV583" s="13" t="s">
        <v>81</v>
      </c>
      <c r="AW583" s="13" t="s">
        <v>33</v>
      </c>
      <c r="AX583" s="13" t="s">
        <v>77</v>
      </c>
      <c r="AY583" s="195" t="s">
        <v>197</v>
      </c>
    </row>
    <row r="584" s="13" customFormat="1">
      <c r="A584" s="13"/>
      <c r="B584" s="193"/>
      <c r="C584" s="13"/>
      <c r="D584" s="194" t="s">
        <v>205</v>
      </c>
      <c r="E584" s="195" t="s">
        <v>1</v>
      </c>
      <c r="F584" s="196" t="s">
        <v>336</v>
      </c>
      <c r="G584" s="13"/>
      <c r="H584" s="197">
        <v>54.648000000000003</v>
      </c>
      <c r="I584" s="198"/>
      <c r="J584" s="13"/>
      <c r="K584" s="13"/>
      <c r="L584" s="193"/>
      <c r="M584" s="199"/>
      <c r="N584" s="200"/>
      <c r="O584" s="200"/>
      <c r="P584" s="200"/>
      <c r="Q584" s="200"/>
      <c r="R584" s="200"/>
      <c r="S584" s="200"/>
      <c r="T584" s="20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5" t="s">
        <v>205</v>
      </c>
      <c r="AU584" s="195" t="s">
        <v>81</v>
      </c>
      <c r="AV584" s="13" t="s">
        <v>81</v>
      </c>
      <c r="AW584" s="13" t="s">
        <v>33</v>
      </c>
      <c r="AX584" s="13" t="s">
        <v>77</v>
      </c>
      <c r="AY584" s="195" t="s">
        <v>197</v>
      </c>
    </row>
    <row r="585" s="13" customFormat="1">
      <c r="A585" s="13"/>
      <c r="B585" s="193"/>
      <c r="C585" s="13"/>
      <c r="D585" s="194" t="s">
        <v>205</v>
      </c>
      <c r="E585" s="195" t="s">
        <v>1</v>
      </c>
      <c r="F585" s="196" t="s">
        <v>924</v>
      </c>
      <c r="G585" s="13"/>
      <c r="H585" s="197">
        <v>150.374</v>
      </c>
      <c r="I585" s="198"/>
      <c r="J585" s="13"/>
      <c r="K585" s="13"/>
      <c r="L585" s="193"/>
      <c r="M585" s="199"/>
      <c r="N585" s="200"/>
      <c r="O585" s="200"/>
      <c r="P585" s="200"/>
      <c r="Q585" s="200"/>
      <c r="R585" s="200"/>
      <c r="S585" s="200"/>
      <c r="T585" s="20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5" t="s">
        <v>205</v>
      </c>
      <c r="AU585" s="195" t="s">
        <v>81</v>
      </c>
      <c r="AV585" s="13" t="s">
        <v>81</v>
      </c>
      <c r="AW585" s="13" t="s">
        <v>33</v>
      </c>
      <c r="AX585" s="13" t="s">
        <v>77</v>
      </c>
      <c r="AY585" s="195" t="s">
        <v>197</v>
      </c>
    </row>
    <row r="586" s="13" customFormat="1">
      <c r="A586" s="13"/>
      <c r="B586" s="193"/>
      <c r="C586" s="13"/>
      <c r="D586" s="194" t="s">
        <v>205</v>
      </c>
      <c r="E586" s="195" t="s">
        <v>1</v>
      </c>
      <c r="F586" s="196" t="s">
        <v>338</v>
      </c>
      <c r="G586" s="13"/>
      <c r="H586" s="197">
        <v>54.786000000000001</v>
      </c>
      <c r="I586" s="198"/>
      <c r="J586" s="13"/>
      <c r="K586" s="13"/>
      <c r="L586" s="193"/>
      <c r="M586" s="199"/>
      <c r="N586" s="200"/>
      <c r="O586" s="200"/>
      <c r="P586" s="200"/>
      <c r="Q586" s="200"/>
      <c r="R586" s="200"/>
      <c r="S586" s="200"/>
      <c r="T586" s="20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5" t="s">
        <v>205</v>
      </c>
      <c r="AU586" s="195" t="s">
        <v>81</v>
      </c>
      <c r="AV586" s="13" t="s">
        <v>81</v>
      </c>
      <c r="AW586" s="13" t="s">
        <v>33</v>
      </c>
      <c r="AX586" s="13" t="s">
        <v>77</v>
      </c>
      <c r="AY586" s="195" t="s">
        <v>197</v>
      </c>
    </row>
    <row r="587" s="13" customFormat="1">
      <c r="A587" s="13"/>
      <c r="B587" s="193"/>
      <c r="C587" s="13"/>
      <c r="D587" s="194" t="s">
        <v>205</v>
      </c>
      <c r="E587" s="195" t="s">
        <v>1</v>
      </c>
      <c r="F587" s="196" t="s">
        <v>339</v>
      </c>
      <c r="G587" s="13"/>
      <c r="H587" s="197">
        <v>82.825000000000003</v>
      </c>
      <c r="I587" s="198"/>
      <c r="J587" s="13"/>
      <c r="K587" s="13"/>
      <c r="L587" s="193"/>
      <c r="M587" s="199"/>
      <c r="N587" s="200"/>
      <c r="O587" s="200"/>
      <c r="P587" s="200"/>
      <c r="Q587" s="200"/>
      <c r="R587" s="200"/>
      <c r="S587" s="200"/>
      <c r="T587" s="20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5" t="s">
        <v>205</v>
      </c>
      <c r="AU587" s="195" t="s">
        <v>81</v>
      </c>
      <c r="AV587" s="13" t="s">
        <v>81</v>
      </c>
      <c r="AW587" s="13" t="s">
        <v>33</v>
      </c>
      <c r="AX587" s="13" t="s">
        <v>77</v>
      </c>
      <c r="AY587" s="195" t="s">
        <v>197</v>
      </c>
    </row>
    <row r="588" s="14" customFormat="1">
      <c r="A588" s="14"/>
      <c r="B588" s="202"/>
      <c r="C588" s="14"/>
      <c r="D588" s="194" t="s">
        <v>205</v>
      </c>
      <c r="E588" s="203" t="s">
        <v>1</v>
      </c>
      <c r="F588" s="204" t="s">
        <v>925</v>
      </c>
      <c r="G588" s="14"/>
      <c r="H588" s="205">
        <v>668.00099999999998</v>
      </c>
      <c r="I588" s="206"/>
      <c r="J588" s="14"/>
      <c r="K588" s="14"/>
      <c r="L588" s="202"/>
      <c r="M588" s="207"/>
      <c r="N588" s="208"/>
      <c r="O588" s="208"/>
      <c r="P588" s="208"/>
      <c r="Q588" s="208"/>
      <c r="R588" s="208"/>
      <c r="S588" s="208"/>
      <c r="T588" s="20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3" t="s">
        <v>205</v>
      </c>
      <c r="AU588" s="203" t="s">
        <v>81</v>
      </c>
      <c r="AV588" s="14" t="s">
        <v>208</v>
      </c>
      <c r="AW588" s="14" t="s">
        <v>33</v>
      </c>
      <c r="AX588" s="14" t="s">
        <v>77</v>
      </c>
      <c r="AY588" s="203" t="s">
        <v>197</v>
      </c>
    </row>
    <row r="589" s="15" customFormat="1">
      <c r="A589" s="15"/>
      <c r="B589" s="210"/>
      <c r="C589" s="15"/>
      <c r="D589" s="194" t="s">
        <v>205</v>
      </c>
      <c r="E589" s="211" t="s">
        <v>109</v>
      </c>
      <c r="F589" s="212" t="s">
        <v>283</v>
      </c>
      <c r="G589" s="15"/>
      <c r="H589" s="213">
        <v>748.20100000000002</v>
      </c>
      <c r="I589" s="214"/>
      <c r="J589" s="15"/>
      <c r="K589" s="15"/>
      <c r="L589" s="210"/>
      <c r="M589" s="215"/>
      <c r="N589" s="216"/>
      <c r="O589" s="216"/>
      <c r="P589" s="216"/>
      <c r="Q589" s="216"/>
      <c r="R589" s="216"/>
      <c r="S589" s="216"/>
      <c r="T589" s="217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11" t="s">
        <v>205</v>
      </c>
      <c r="AU589" s="211" t="s">
        <v>81</v>
      </c>
      <c r="AV589" s="15" t="s">
        <v>96</v>
      </c>
      <c r="AW589" s="15" t="s">
        <v>33</v>
      </c>
      <c r="AX589" s="15" t="s">
        <v>8</v>
      </c>
      <c r="AY589" s="211" t="s">
        <v>197</v>
      </c>
    </row>
    <row r="590" s="2" customFormat="1" ht="24.15" customHeight="1">
      <c r="A590" s="37"/>
      <c r="B590" s="179"/>
      <c r="C590" s="180" t="s">
        <v>926</v>
      </c>
      <c r="D590" s="180" t="s">
        <v>199</v>
      </c>
      <c r="E590" s="181" t="s">
        <v>927</v>
      </c>
      <c r="F590" s="182" t="s">
        <v>928</v>
      </c>
      <c r="G590" s="183" t="s">
        <v>247</v>
      </c>
      <c r="H590" s="184">
        <v>244.31</v>
      </c>
      <c r="I590" s="185"/>
      <c r="J590" s="186">
        <f>ROUND(I590*H590,0)</f>
        <v>0</v>
      </c>
      <c r="K590" s="182" t="s">
        <v>203</v>
      </c>
      <c r="L590" s="38"/>
      <c r="M590" s="187" t="s">
        <v>1</v>
      </c>
      <c r="N590" s="188" t="s">
        <v>42</v>
      </c>
      <c r="O590" s="76"/>
      <c r="P590" s="189">
        <f>O590*H590</f>
        <v>0</v>
      </c>
      <c r="Q590" s="189">
        <v>0.000205</v>
      </c>
      <c r="R590" s="189">
        <f>Q590*H590</f>
        <v>0.050083549999999998</v>
      </c>
      <c r="S590" s="189">
        <v>0</v>
      </c>
      <c r="T590" s="190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1" t="s">
        <v>284</v>
      </c>
      <c r="AT590" s="191" t="s">
        <v>199</v>
      </c>
      <c r="AU590" s="191" t="s">
        <v>81</v>
      </c>
      <c r="AY590" s="18" t="s">
        <v>197</v>
      </c>
      <c r="BE590" s="192">
        <f>IF(N590="základní",J590,0)</f>
        <v>0</v>
      </c>
      <c r="BF590" s="192">
        <f>IF(N590="snížená",J590,0)</f>
        <v>0</v>
      </c>
      <c r="BG590" s="192">
        <f>IF(N590="zákl. přenesená",J590,0)</f>
        <v>0</v>
      </c>
      <c r="BH590" s="192">
        <f>IF(N590="sníž. přenesená",J590,0)</f>
        <v>0</v>
      </c>
      <c r="BI590" s="192">
        <f>IF(N590="nulová",J590,0)</f>
        <v>0</v>
      </c>
      <c r="BJ590" s="18" t="s">
        <v>8</v>
      </c>
      <c r="BK590" s="192">
        <f>ROUND(I590*H590,0)</f>
        <v>0</v>
      </c>
      <c r="BL590" s="18" t="s">
        <v>284</v>
      </c>
      <c r="BM590" s="191" t="s">
        <v>929</v>
      </c>
    </row>
    <row r="591" s="13" customFormat="1">
      <c r="A591" s="13"/>
      <c r="B591" s="193"/>
      <c r="C591" s="13"/>
      <c r="D591" s="194" t="s">
        <v>205</v>
      </c>
      <c r="E591" s="195" t="s">
        <v>1</v>
      </c>
      <c r="F591" s="196" t="s">
        <v>102</v>
      </c>
      <c r="G591" s="13"/>
      <c r="H591" s="197">
        <v>244.31</v>
      </c>
      <c r="I591" s="198"/>
      <c r="J591" s="13"/>
      <c r="K591" s="13"/>
      <c r="L591" s="193"/>
      <c r="M591" s="199"/>
      <c r="N591" s="200"/>
      <c r="O591" s="200"/>
      <c r="P591" s="200"/>
      <c r="Q591" s="200"/>
      <c r="R591" s="200"/>
      <c r="S591" s="200"/>
      <c r="T591" s="20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5" t="s">
        <v>205</v>
      </c>
      <c r="AU591" s="195" t="s">
        <v>81</v>
      </c>
      <c r="AV591" s="13" t="s">
        <v>81</v>
      </c>
      <c r="AW591" s="13" t="s">
        <v>33</v>
      </c>
      <c r="AX591" s="13" t="s">
        <v>77</v>
      </c>
      <c r="AY591" s="195" t="s">
        <v>197</v>
      </c>
    </row>
    <row r="592" s="14" customFormat="1">
      <c r="A592" s="14"/>
      <c r="B592" s="202"/>
      <c r="C592" s="14"/>
      <c r="D592" s="194" t="s">
        <v>205</v>
      </c>
      <c r="E592" s="203" t="s">
        <v>1</v>
      </c>
      <c r="F592" s="204" t="s">
        <v>930</v>
      </c>
      <c r="G592" s="14"/>
      <c r="H592" s="205">
        <v>244.31</v>
      </c>
      <c r="I592" s="206"/>
      <c r="J592" s="14"/>
      <c r="K592" s="14"/>
      <c r="L592" s="202"/>
      <c r="M592" s="207"/>
      <c r="N592" s="208"/>
      <c r="O592" s="208"/>
      <c r="P592" s="208"/>
      <c r="Q592" s="208"/>
      <c r="R592" s="208"/>
      <c r="S592" s="208"/>
      <c r="T592" s="20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03" t="s">
        <v>205</v>
      </c>
      <c r="AU592" s="203" t="s">
        <v>81</v>
      </c>
      <c r="AV592" s="14" t="s">
        <v>208</v>
      </c>
      <c r="AW592" s="14" t="s">
        <v>33</v>
      </c>
      <c r="AX592" s="14" t="s">
        <v>8</v>
      </c>
      <c r="AY592" s="203" t="s">
        <v>197</v>
      </c>
    </row>
    <row r="593" s="2" customFormat="1" ht="24.15" customHeight="1">
      <c r="A593" s="37"/>
      <c r="B593" s="179"/>
      <c r="C593" s="180" t="s">
        <v>931</v>
      </c>
      <c r="D593" s="180" t="s">
        <v>199</v>
      </c>
      <c r="E593" s="181" t="s">
        <v>932</v>
      </c>
      <c r="F593" s="182" t="s">
        <v>933</v>
      </c>
      <c r="G593" s="183" t="s">
        <v>247</v>
      </c>
      <c r="H593" s="184">
        <v>836.70000000000005</v>
      </c>
      <c r="I593" s="185"/>
      <c r="J593" s="186">
        <f>ROUND(I593*H593,0)</f>
        <v>0</v>
      </c>
      <c r="K593" s="182" t="s">
        <v>203</v>
      </c>
      <c r="L593" s="38"/>
      <c r="M593" s="187" t="s">
        <v>1</v>
      </c>
      <c r="N593" s="188" t="s">
        <v>42</v>
      </c>
      <c r="O593" s="76"/>
      <c r="P593" s="189">
        <f>O593*H593</f>
        <v>0</v>
      </c>
      <c r="Q593" s="189">
        <v>0.00028600000000000001</v>
      </c>
      <c r="R593" s="189">
        <f>Q593*H593</f>
        <v>0.23929620000000001</v>
      </c>
      <c r="S593" s="189">
        <v>0</v>
      </c>
      <c r="T593" s="190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1" t="s">
        <v>284</v>
      </c>
      <c r="AT593" s="191" t="s">
        <v>199</v>
      </c>
      <c r="AU593" s="191" t="s">
        <v>81</v>
      </c>
      <c r="AY593" s="18" t="s">
        <v>197</v>
      </c>
      <c r="BE593" s="192">
        <f>IF(N593="základní",J593,0)</f>
        <v>0</v>
      </c>
      <c r="BF593" s="192">
        <f>IF(N593="snížená",J593,0)</f>
        <v>0</v>
      </c>
      <c r="BG593" s="192">
        <f>IF(N593="zákl. přenesená",J593,0)</f>
        <v>0</v>
      </c>
      <c r="BH593" s="192">
        <f>IF(N593="sníž. přenesená",J593,0)</f>
        <v>0</v>
      </c>
      <c r="BI593" s="192">
        <f>IF(N593="nulová",J593,0)</f>
        <v>0</v>
      </c>
      <c r="BJ593" s="18" t="s">
        <v>8</v>
      </c>
      <c r="BK593" s="192">
        <f>ROUND(I593*H593,0)</f>
        <v>0</v>
      </c>
      <c r="BL593" s="18" t="s">
        <v>284</v>
      </c>
      <c r="BM593" s="191" t="s">
        <v>934</v>
      </c>
    </row>
    <row r="594" s="13" customFormat="1">
      <c r="A594" s="13"/>
      <c r="B594" s="193"/>
      <c r="C594" s="13"/>
      <c r="D594" s="194" t="s">
        <v>205</v>
      </c>
      <c r="E594" s="195" t="s">
        <v>1</v>
      </c>
      <c r="F594" s="196" t="s">
        <v>109</v>
      </c>
      <c r="G594" s="13"/>
      <c r="H594" s="197">
        <v>748.20100000000002</v>
      </c>
      <c r="I594" s="198"/>
      <c r="J594" s="13"/>
      <c r="K594" s="13"/>
      <c r="L594" s="193"/>
      <c r="M594" s="199"/>
      <c r="N594" s="200"/>
      <c r="O594" s="200"/>
      <c r="P594" s="200"/>
      <c r="Q594" s="200"/>
      <c r="R594" s="200"/>
      <c r="S594" s="200"/>
      <c r="T594" s="20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5" t="s">
        <v>205</v>
      </c>
      <c r="AU594" s="195" t="s">
        <v>81</v>
      </c>
      <c r="AV594" s="13" t="s">
        <v>81</v>
      </c>
      <c r="AW594" s="13" t="s">
        <v>33</v>
      </c>
      <c r="AX594" s="13" t="s">
        <v>77</v>
      </c>
      <c r="AY594" s="195" t="s">
        <v>197</v>
      </c>
    </row>
    <row r="595" s="13" customFormat="1">
      <c r="A595" s="13"/>
      <c r="B595" s="193"/>
      <c r="C595" s="13"/>
      <c r="D595" s="194" t="s">
        <v>205</v>
      </c>
      <c r="E595" s="195" t="s">
        <v>1</v>
      </c>
      <c r="F595" s="196" t="s">
        <v>935</v>
      </c>
      <c r="G595" s="13"/>
      <c r="H595" s="197">
        <v>61.298000000000002</v>
      </c>
      <c r="I595" s="198"/>
      <c r="J595" s="13"/>
      <c r="K595" s="13"/>
      <c r="L595" s="193"/>
      <c r="M595" s="199"/>
      <c r="N595" s="200"/>
      <c r="O595" s="200"/>
      <c r="P595" s="200"/>
      <c r="Q595" s="200"/>
      <c r="R595" s="200"/>
      <c r="S595" s="200"/>
      <c r="T595" s="20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5" t="s">
        <v>205</v>
      </c>
      <c r="AU595" s="195" t="s">
        <v>81</v>
      </c>
      <c r="AV595" s="13" t="s">
        <v>81</v>
      </c>
      <c r="AW595" s="13" t="s">
        <v>33</v>
      </c>
      <c r="AX595" s="13" t="s">
        <v>77</v>
      </c>
      <c r="AY595" s="195" t="s">
        <v>197</v>
      </c>
    </row>
    <row r="596" s="13" customFormat="1">
      <c r="A596" s="13"/>
      <c r="B596" s="193"/>
      <c r="C596" s="13"/>
      <c r="D596" s="194" t="s">
        <v>205</v>
      </c>
      <c r="E596" s="195" t="s">
        <v>1</v>
      </c>
      <c r="F596" s="196" t="s">
        <v>662</v>
      </c>
      <c r="G596" s="13"/>
      <c r="H596" s="197">
        <v>27.201000000000001</v>
      </c>
      <c r="I596" s="198"/>
      <c r="J596" s="13"/>
      <c r="K596" s="13"/>
      <c r="L596" s="193"/>
      <c r="M596" s="199"/>
      <c r="N596" s="200"/>
      <c r="O596" s="200"/>
      <c r="P596" s="200"/>
      <c r="Q596" s="200"/>
      <c r="R596" s="200"/>
      <c r="S596" s="200"/>
      <c r="T596" s="20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5" t="s">
        <v>205</v>
      </c>
      <c r="AU596" s="195" t="s">
        <v>81</v>
      </c>
      <c r="AV596" s="13" t="s">
        <v>81</v>
      </c>
      <c r="AW596" s="13" t="s">
        <v>33</v>
      </c>
      <c r="AX596" s="13" t="s">
        <v>77</v>
      </c>
      <c r="AY596" s="195" t="s">
        <v>197</v>
      </c>
    </row>
    <row r="597" s="14" customFormat="1">
      <c r="A597" s="14"/>
      <c r="B597" s="202"/>
      <c r="C597" s="14"/>
      <c r="D597" s="194" t="s">
        <v>205</v>
      </c>
      <c r="E597" s="203" t="s">
        <v>1</v>
      </c>
      <c r="F597" s="204" t="s">
        <v>207</v>
      </c>
      <c r="G597" s="14"/>
      <c r="H597" s="205">
        <v>836.70000000000005</v>
      </c>
      <c r="I597" s="206"/>
      <c r="J597" s="14"/>
      <c r="K597" s="14"/>
      <c r="L597" s="202"/>
      <c r="M597" s="207"/>
      <c r="N597" s="208"/>
      <c r="O597" s="208"/>
      <c r="P597" s="208"/>
      <c r="Q597" s="208"/>
      <c r="R597" s="208"/>
      <c r="S597" s="208"/>
      <c r="T597" s="20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3" t="s">
        <v>205</v>
      </c>
      <c r="AU597" s="203" t="s">
        <v>81</v>
      </c>
      <c r="AV597" s="14" t="s">
        <v>208</v>
      </c>
      <c r="AW597" s="14" t="s">
        <v>33</v>
      </c>
      <c r="AX597" s="14" t="s">
        <v>8</v>
      </c>
      <c r="AY597" s="203" t="s">
        <v>197</v>
      </c>
    </row>
    <row r="598" s="2" customFormat="1" ht="24.15" customHeight="1">
      <c r="A598" s="37"/>
      <c r="B598" s="179"/>
      <c r="C598" s="180" t="s">
        <v>936</v>
      </c>
      <c r="D598" s="180" t="s">
        <v>199</v>
      </c>
      <c r="E598" s="181" t="s">
        <v>937</v>
      </c>
      <c r="F598" s="182" t="s">
        <v>938</v>
      </c>
      <c r="G598" s="183" t="s">
        <v>247</v>
      </c>
      <c r="H598" s="184">
        <v>244.31</v>
      </c>
      <c r="I598" s="185"/>
      <c r="J598" s="186">
        <f>ROUND(I598*H598,0)</f>
        <v>0</v>
      </c>
      <c r="K598" s="182" t="s">
        <v>203</v>
      </c>
      <c r="L598" s="38"/>
      <c r="M598" s="187" t="s">
        <v>1</v>
      </c>
      <c r="N598" s="188" t="s">
        <v>42</v>
      </c>
      <c r="O598" s="76"/>
      <c r="P598" s="189">
        <f>O598*H598</f>
        <v>0</v>
      </c>
      <c r="Q598" s="189">
        <v>0.0003255</v>
      </c>
      <c r="R598" s="189">
        <f>Q598*H598</f>
        <v>0.079522905000000005</v>
      </c>
      <c r="S598" s="189">
        <v>0</v>
      </c>
      <c r="T598" s="190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1" t="s">
        <v>284</v>
      </c>
      <c r="AT598" s="191" t="s">
        <v>199</v>
      </c>
      <c r="AU598" s="191" t="s">
        <v>81</v>
      </c>
      <c r="AY598" s="18" t="s">
        <v>197</v>
      </c>
      <c r="BE598" s="192">
        <f>IF(N598="základní",J598,0)</f>
        <v>0</v>
      </c>
      <c r="BF598" s="192">
        <f>IF(N598="snížená",J598,0)</f>
        <v>0</v>
      </c>
      <c r="BG598" s="192">
        <f>IF(N598="zákl. přenesená",J598,0)</f>
        <v>0</v>
      </c>
      <c r="BH598" s="192">
        <f>IF(N598="sníž. přenesená",J598,0)</f>
        <v>0</v>
      </c>
      <c r="BI598" s="192">
        <f>IF(N598="nulová",J598,0)</f>
        <v>0</v>
      </c>
      <c r="BJ598" s="18" t="s">
        <v>8</v>
      </c>
      <c r="BK598" s="192">
        <f>ROUND(I598*H598,0)</f>
        <v>0</v>
      </c>
      <c r="BL598" s="18" t="s">
        <v>284</v>
      </c>
      <c r="BM598" s="191" t="s">
        <v>939</v>
      </c>
    </row>
    <row r="599" s="13" customFormat="1">
      <c r="A599" s="13"/>
      <c r="B599" s="193"/>
      <c r="C599" s="13"/>
      <c r="D599" s="194" t="s">
        <v>205</v>
      </c>
      <c r="E599" s="195" t="s">
        <v>1</v>
      </c>
      <c r="F599" s="196" t="s">
        <v>102</v>
      </c>
      <c r="G599" s="13"/>
      <c r="H599" s="197">
        <v>244.31</v>
      </c>
      <c r="I599" s="198"/>
      <c r="J599" s="13"/>
      <c r="K599" s="13"/>
      <c r="L599" s="193"/>
      <c r="M599" s="199"/>
      <c r="N599" s="200"/>
      <c r="O599" s="200"/>
      <c r="P599" s="200"/>
      <c r="Q599" s="200"/>
      <c r="R599" s="200"/>
      <c r="S599" s="200"/>
      <c r="T599" s="20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5" t="s">
        <v>205</v>
      </c>
      <c r="AU599" s="195" t="s">
        <v>81</v>
      </c>
      <c r="AV599" s="13" t="s">
        <v>81</v>
      </c>
      <c r="AW599" s="13" t="s">
        <v>33</v>
      </c>
      <c r="AX599" s="13" t="s">
        <v>8</v>
      </c>
      <c r="AY599" s="195" t="s">
        <v>197</v>
      </c>
    </row>
    <row r="600" s="12" customFormat="1" ht="25.92" customHeight="1">
      <c r="A600" s="12"/>
      <c r="B600" s="166"/>
      <c r="C600" s="12"/>
      <c r="D600" s="167" t="s">
        <v>76</v>
      </c>
      <c r="E600" s="168" t="s">
        <v>940</v>
      </c>
      <c r="F600" s="168" t="s">
        <v>941</v>
      </c>
      <c r="G600" s="12"/>
      <c r="H600" s="12"/>
      <c r="I600" s="169"/>
      <c r="J600" s="170">
        <f>BK600</f>
        <v>0</v>
      </c>
      <c r="K600" s="12"/>
      <c r="L600" s="166"/>
      <c r="M600" s="171"/>
      <c r="N600" s="172"/>
      <c r="O600" s="172"/>
      <c r="P600" s="173">
        <f>SUM(P601:P602)</f>
        <v>0</v>
      </c>
      <c r="Q600" s="172"/>
      <c r="R600" s="173">
        <f>SUM(R601:R602)</f>
        <v>0</v>
      </c>
      <c r="S600" s="172"/>
      <c r="T600" s="174">
        <f>SUM(T601:T602)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67" t="s">
        <v>96</v>
      </c>
      <c r="AT600" s="175" t="s">
        <v>76</v>
      </c>
      <c r="AU600" s="175" t="s">
        <v>77</v>
      </c>
      <c r="AY600" s="167" t="s">
        <v>197</v>
      </c>
      <c r="BK600" s="176">
        <f>SUM(BK601:BK602)</f>
        <v>0</v>
      </c>
    </row>
    <row r="601" s="2" customFormat="1" ht="21.75" customHeight="1">
      <c r="A601" s="37"/>
      <c r="B601" s="179"/>
      <c r="C601" s="180" t="s">
        <v>942</v>
      </c>
      <c r="D601" s="180" t="s">
        <v>199</v>
      </c>
      <c r="E601" s="181" t="s">
        <v>943</v>
      </c>
      <c r="F601" s="182" t="s">
        <v>944</v>
      </c>
      <c r="G601" s="183" t="s">
        <v>945</v>
      </c>
      <c r="H601" s="184">
        <v>100</v>
      </c>
      <c r="I601" s="185"/>
      <c r="J601" s="186">
        <f>ROUND(I601*H601,0)</f>
        <v>0</v>
      </c>
      <c r="K601" s="182" t="s">
        <v>203</v>
      </c>
      <c r="L601" s="38"/>
      <c r="M601" s="187" t="s">
        <v>1</v>
      </c>
      <c r="N601" s="188" t="s">
        <v>42</v>
      </c>
      <c r="O601" s="76"/>
      <c r="P601" s="189">
        <f>O601*H601</f>
        <v>0</v>
      </c>
      <c r="Q601" s="189">
        <v>0</v>
      </c>
      <c r="R601" s="189">
        <f>Q601*H601</f>
        <v>0</v>
      </c>
      <c r="S601" s="189">
        <v>0</v>
      </c>
      <c r="T601" s="190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1" t="s">
        <v>946</v>
      </c>
      <c r="AT601" s="191" t="s">
        <v>199</v>
      </c>
      <c r="AU601" s="191" t="s">
        <v>8</v>
      </c>
      <c r="AY601" s="18" t="s">
        <v>197</v>
      </c>
      <c r="BE601" s="192">
        <f>IF(N601="základní",J601,0)</f>
        <v>0</v>
      </c>
      <c r="BF601" s="192">
        <f>IF(N601="snížená",J601,0)</f>
        <v>0</v>
      </c>
      <c r="BG601" s="192">
        <f>IF(N601="zákl. přenesená",J601,0)</f>
        <v>0</v>
      </c>
      <c r="BH601" s="192">
        <f>IF(N601="sníž. přenesená",J601,0)</f>
        <v>0</v>
      </c>
      <c r="BI601" s="192">
        <f>IF(N601="nulová",J601,0)</f>
        <v>0</v>
      </c>
      <c r="BJ601" s="18" t="s">
        <v>8</v>
      </c>
      <c r="BK601" s="192">
        <f>ROUND(I601*H601,0)</f>
        <v>0</v>
      </c>
      <c r="BL601" s="18" t="s">
        <v>946</v>
      </c>
      <c r="BM601" s="191" t="s">
        <v>947</v>
      </c>
    </row>
    <row r="602" s="13" customFormat="1">
      <c r="A602" s="13"/>
      <c r="B602" s="193"/>
      <c r="C602" s="13"/>
      <c r="D602" s="194" t="s">
        <v>205</v>
      </c>
      <c r="E602" s="195" t="s">
        <v>1</v>
      </c>
      <c r="F602" s="196" t="s">
        <v>948</v>
      </c>
      <c r="G602" s="13"/>
      <c r="H602" s="197">
        <v>100</v>
      </c>
      <c r="I602" s="198"/>
      <c r="J602" s="13"/>
      <c r="K602" s="13"/>
      <c r="L602" s="193"/>
      <c r="M602" s="228"/>
      <c r="N602" s="229"/>
      <c r="O602" s="229"/>
      <c r="P602" s="229"/>
      <c r="Q602" s="229"/>
      <c r="R602" s="229"/>
      <c r="S602" s="229"/>
      <c r="T602" s="23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5" t="s">
        <v>205</v>
      </c>
      <c r="AU602" s="195" t="s">
        <v>8</v>
      </c>
      <c r="AV602" s="13" t="s">
        <v>81</v>
      </c>
      <c r="AW602" s="13" t="s">
        <v>33</v>
      </c>
      <c r="AX602" s="13" t="s">
        <v>8</v>
      </c>
      <c r="AY602" s="195" t="s">
        <v>197</v>
      </c>
    </row>
    <row r="603" s="2" customFormat="1" ht="6.96" customHeight="1">
      <c r="A603" s="37"/>
      <c r="B603" s="59"/>
      <c r="C603" s="60"/>
      <c r="D603" s="60"/>
      <c r="E603" s="60"/>
      <c r="F603" s="60"/>
      <c r="G603" s="60"/>
      <c r="H603" s="60"/>
      <c r="I603" s="60"/>
      <c r="J603" s="60"/>
      <c r="K603" s="60"/>
      <c r="L603" s="38"/>
      <c r="M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</row>
  </sheetData>
  <autoFilter ref="C140:K6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105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- 2.část</v>
      </c>
      <c r="F7" s="31"/>
      <c r="G7" s="31"/>
      <c r="H7" s="31"/>
      <c r="L7" s="21"/>
    </row>
    <row r="8" s="1" customFormat="1" ht="12" customHeight="1">
      <c r="B8" s="21"/>
      <c r="D8" s="31" t="s">
        <v>118</v>
      </c>
      <c r="L8" s="21"/>
    </row>
    <row r="9" s="2" customFormat="1" ht="16.5" customHeight="1">
      <c r="A9" s="37"/>
      <c r="B9" s="38"/>
      <c r="C9" s="37"/>
      <c r="D9" s="37"/>
      <c r="E9" s="129" t="s">
        <v>122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949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950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ROUND(J140,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ROUND((SUM(BE140:BE299)),  0)</f>
        <v>0</v>
      </c>
      <c r="G35" s="37"/>
      <c r="H35" s="37"/>
      <c r="I35" s="136">
        <v>0.20999999999999999</v>
      </c>
      <c r="J35" s="135">
        <f>ROUND(((SUM(BE140:BE299))*I35),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ROUND((SUM(BF140:BF299)),  0)</f>
        <v>0</v>
      </c>
      <c r="G36" s="37"/>
      <c r="H36" s="37"/>
      <c r="I36" s="136">
        <v>0.14999999999999999</v>
      </c>
      <c r="J36" s="135">
        <f>ROUND(((SUM(BF140:BF299))*I36),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ROUND((SUM(BG140:BG299)),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ROUND((SUM(BH140:BH299)),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ROUND((SUM(BI140:BI299)),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- 2.část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118</v>
      </c>
      <c r="L86" s="21"/>
    </row>
    <row r="87" s="2" customFormat="1" ht="16.5" customHeight="1">
      <c r="A87" s="37"/>
      <c r="B87" s="38"/>
      <c r="C87" s="37"/>
      <c r="D87" s="37"/>
      <c r="E87" s="129" t="s">
        <v>122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b - Elektroinstalace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157</v>
      </c>
      <c r="D96" s="137"/>
      <c r="E96" s="137"/>
      <c r="F96" s="137"/>
      <c r="G96" s="137"/>
      <c r="H96" s="137"/>
      <c r="I96" s="137"/>
      <c r="J96" s="146" t="s">
        <v>158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159</v>
      </c>
      <c r="D98" s="37"/>
      <c r="E98" s="37"/>
      <c r="F98" s="37"/>
      <c r="G98" s="37"/>
      <c r="H98" s="37"/>
      <c r="I98" s="37"/>
      <c r="J98" s="95">
        <f>J140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160</v>
      </c>
    </row>
    <row r="99" s="9" customFormat="1" ht="24.96" customHeight="1">
      <c r="A99" s="9"/>
      <c r="B99" s="148"/>
      <c r="C99" s="9"/>
      <c r="D99" s="149" t="s">
        <v>951</v>
      </c>
      <c r="E99" s="150"/>
      <c r="F99" s="150"/>
      <c r="G99" s="150"/>
      <c r="H99" s="150"/>
      <c r="I99" s="150"/>
      <c r="J99" s="151">
        <f>J141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952</v>
      </c>
      <c r="E100" s="154"/>
      <c r="F100" s="154"/>
      <c r="G100" s="154"/>
      <c r="H100" s="154"/>
      <c r="I100" s="154"/>
      <c r="J100" s="155">
        <f>J142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953</v>
      </c>
      <c r="E101" s="154"/>
      <c r="F101" s="154"/>
      <c r="G101" s="154"/>
      <c r="H101" s="154"/>
      <c r="I101" s="154"/>
      <c r="J101" s="155">
        <f>J148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954</v>
      </c>
      <c r="E102" s="154"/>
      <c r="F102" s="154"/>
      <c r="G102" s="154"/>
      <c r="H102" s="154"/>
      <c r="I102" s="154"/>
      <c r="J102" s="155">
        <f>J150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955</v>
      </c>
      <c r="E103" s="154"/>
      <c r="F103" s="154"/>
      <c r="G103" s="154"/>
      <c r="H103" s="154"/>
      <c r="I103" s="154"/>
      <c r="J103" s="155">
        <f>J152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2"/>
      <c r="C104" s="10"/>
      <c r="D104" s="153" t="s">
        <v>956</v>
      </c>
      <c r="E104" s="154"/>
      <c r="F104" s="154"/>
      <c r="G104" s="154"/>
      <c r="H104" s="154"/>
      <c r="I104" s="154"/>
      <c r="J104" s="155">
        <f>J153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2"/>
      <c r="C105" s="10"/>
      <c r="D105" s="153" t="s">
        <v>957</v>
      </c>
      <c r="E105" s="154"/>
      <c r="F105" s="154"/>
      <c r="G105" s="154"/>
      <c r="H105" s="154"/>
      <c r="I105" s="154"/>
      <c r="J105" s="155">
        <f>J185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2"/>
      <c r="C106" s="10"/>
      <c r="D106" s="153" t="s">
        <v>958</v>
      </c>
      <c r="E106" s="154"/>
      <c r="F106" s="154"/>
      <c r="G106" s="154"/>
      <c r="H106" s="154"/>
      <c r="I106" s="154"/>
      <c r="J106" s="155">
        <f>J201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52"/>
      <c r="C107" s="10"/>
      <c r="D107" s="153" t="s">
        <v>959</v>
      </c>
      <c r="E107" s="154"/>
      <c r="F107" s="154"/>
      <c r="G107" s="154"/>
      <c r="H107" s="154"/>
      <c r="I107" s="154"/>
      <c r="J107" s="155">
        <f>J210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960</v>
      </c>
      <c r="E108" s="154"/>
      <c r="F108" s="154"/>
      <c r="G108" s="154"/>
      <c r="H108" s="154"/>
      <c r="I108" s="154"/>
      <c r="J108" s="155">
        <f>J219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961</v>
      </c>
      <c r="E109" s="154"/>
      <c r="F109" s="154"/>
      <c r="G109" s="154"/>
      <c r="H109" s="154"/>
      <c r="I109" s="154"/>
      <c r="J109" s="155">
        <f>J221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962</v>
      </c>
      <c r="E110" s="154"/>
      <c r="F110" s="154"/>
      <c r="G110" s="154"/>
      <c r="H110" s="154"/>
      <c r="I110" s="154"/>
      <c r="J110" s="155">
        <f>J223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52"/>
      <c r="C111" s="10"/>
      <c r="D111" s="153" t="s">
        <v>963</v>
      </c>
      <c r="E111" s="154"/>
      <c r="F111" s="154"/>
      <c r="G111" s="154"/>
      <c r="H111" s="154"/>
      <c r="I111" s="154"/>
      <c r="J111" s="155">
        <f>J224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52"/>
      <c r="C112" s="10"/>
      <c r="D112" s="153" t="s">
        <v>956</v>
      </c>
      <c r="E112" s="154"/>
      <c r="F112" s="154"/>
      <c r="G112" s="154"/>
      <c r="H112" s="154"/>
      <c r="I112" s="154"/>
      <c r="J112" s="155">
        <f>J226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52"/>
      <c r="C113" s="10"/>
      <c r="D113" s="153" t="s">
        <v>957</v>
      </c>
      <c r="E113" s="154"/>
      <c r="F113" s="154"/>
      <c r="G113" s="154"/>
      <c r="H113" s="154"/>
      <c r="I113" s="154"/>
      <c r="J113" s="155">
        <f>J252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52"/>
      <c r="C114" s="10"/>
      <c r="D114" s="153" t="s">
        <v>958</v>
      </c>
      <c r="E114" s="154"/>
      <c r="F114" s="154"/>
      <c r="G114" s="154"/>
      <c r="H114" s="154"/>
      <c r="I114" s="154"/>
      <c r="J114" s="155">
        <f>J273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52"/>
      <c r="C115" s="10"/>
      <c r="D115" s="153" t="s">
        <v>959</v>
      </c>
      <c r="E115" s="154"/>
      <c r="F115" s="154"/>
      <c r="G115" s="154"/>
      <c r="H115" s="154"/>
      <c r="I115" s="154"/>
      <c r="J115" s="155">
        <f>J282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964</v>
      </c>
      <c r="E116" s="154"/>
      <c r="F116" s="154"/>
      <c r="G116" s="154"/>
      <c r="H116" s="154"/>
      <c r="I116" s="154"/>
      <c r="J116" s="155">
        <f>J290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2"/>
      <c r="C117" s="10"/>
      <c r="D117" s="153" t="s">
        <v>965</v>
      </c>
      <c r="E117" s="154"/>
      <c r="F117" s="154"/>
      <c r="G117" s="154"/>
      <c r="H117" s="154"/>
      <c r="I117" s="154"/>
      <c r="J117" s="155">
        <f>J292</f>
        <v>0</v>
      </c>
      <c r="K117" s="10"/>
      <c r="L117" s="15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2"/>
      <c r="C118" s="10"/>
      <c r="D118" s="153" t="s">
        <v>966</v>
      </c>
      <c r="E118" s="154"/>
      <c r="F118" s="154"/>
      <c r="G118" s="154"/>
      <c r="H118" s="154"/>
      <c r="I118" s="154"/>
      <c r="J118" s="155">
        <f>J297</f>
        <v>0</v>
      </c>
      <c r="K118" s="10"/>
      <c r="L118" s="15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182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17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129" t="str">
        <f>E7</f>
        <v>SPOŠ D. K. n.L., budova H - 1.etapa - 2.část</v>
      </c>
      <c r="F128" s="31"/>
      <c r="G128" s="31"/>
      <c r="H128" s="31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" customFormat="1" ht="12" customHeight="1">
      <c r="B129" s="21"/>
      <c r="C129" s="31" t="s">
        <v>118</v>
      </c>
      <c r="L129" s="21"/>
    </row>
    <row r="130" s="2" customFormat="1" ht="16.5" customHeight="1">
      <c r="A130" s="37"/>
      <c r="B130" s="38"/>
      <c r="C130" s="37"/>
      <c r="D130" s="37"/>
      <c r="E130" s="129" t="s">
        <v>122</v>
      </c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125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E11</f>
        <v>b - Elektroinstalace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21</v>
      </c>
      <c r="D134" s="37"/>
      <c r="E134" s="37"/>
      <c r="F134" s="26" t="str">
        <f>F14</f>
        <v xml:space="preserve"> </v>
      </c>
      <c r="G134" s="37"/>
      <c r="H134" s="37"/>
      <c r="I134" s="31" t="s">
        <v>23</v>
      </c>
      <c r="J134" s="68" t="str">
        <f>IF(J14="","",J14)</f>
        <v>11. 1. 2024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40.05" customHeight="1">
      <c r="A136" s="37"/>
      <c r="B136" s="38"/>
      <c r="C136" s="31" t="s">
        <v>25</v>
      </c>
      <c r="D136" s="37"/>
      <c r="E136" s="37"/>
      <c r="F136" s="26" t="str">
        <f>E17</f>
        <v>SPOŠ Dvůr Králové, Elišky Krásnohorské 2069</v>
      </c>
      <c r="G136" s="37"/>
      <c r="H136" s="37"/>
      <c r="I136" s="31" t="s">
        <v>31</v>
      </c>
      <c r="J136" s="35" t="str">
        <f>E23</f>
        <v>Projektis DK s.r.o., Legionářská 562, D.K.n.L.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29</v>
      </c>
      <c r="D137" s="37"/>
      <c r="E137" s="37"/>
      <c r="F137" s="26" t="str">
        <f>IF(E20="","",E20)</f>
        <v>Vyplň údaj</v>
      </c>
      <c r="G137" s="37"/>
      <c r="H137" s="37"/>
      <c r="I137" s="31" t="s">
        <v>34</v>
      </c>
      <c r="J137" s="35" t="str">
        <f>E26</f>
        <v>ing. V. Švehla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56"/>
      <c r="B139" s="157"/>
      <c r="C139" s="158" t="s">
        <v>183</v>
      </c>
      <c r="D139" s="159" t="s">
        <v>62</v>
      </c>
      <c r="E139" s="159" t="s">
        <v>58</v>
      </c>
      <c r="F139" s="159" t="s">
        <v>59</v>
      </c>
      <c r="G139" s="159" t="s">
        <v>184</v>
      </c>
      <c r="H139" s="159" t="s">
        <v>185</v>
      </c>
      <c r="I139" s="159" t="s">
        <v>186</v>
      </c>
      <c r="J139" s="159" t="s">
        <v>158</v>
      </c>
      <c r="K139" s="160" t="s">
        <v>187</v>
      </c>
      <c r="L139" s="161"/>
      <c r="M139" s="85" t="s">
        <v>1</v>
      </c>
      <c r="N139" s="86" t="s">
        <v>41</v>
      </c>
      <c r="O139" s="86" t="s">
        <v>188</v>
      </c>
      <c r="P139" s="86" t="s">
        <v>189</v>
      </c>
      <c r="Q139" s="86" t="s">
        <v>190</v>
      </c>
      <c r="R139" s="86" t="s">
        <v>191</v>
      </c>
      <c r="S139" s="86" t="s">
        <v>192</v>
      </c>
      <c r="T139" s="87" t="s">
        <v>193</v>
      </c>
      <c r="U139" s="156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/>
    </row>
    <row r="140" s="2" customFormat="1" ht="22.8" customHeight="1">
      <c r="A140" s="37"/>
      <c r="B140" s="38"/>
      <c r="C140" s="92" t="s">
        <v>194</v>
      </c>
      <c r="D140" s="37"/>
      <c r="E140" s="37"/>
      <c r="F140" s="37"/>
      <c r="G140" s="37"/>
      <c r="H140" s="37"/>
      <c r="I140" s="37"/>
      <c r="J140" s="162">
        <f>BK140</f>
        <v>0</v>
      </c>
      <c r="K140" s="37"/>
      <c r="L140" s="38"/>
      <c r="M140" s="88"/>
      <c r="N140" s="72"/>
      <c r="O140" s="89"/>
      <c r="P140" s="163">
        <f>P141</f>
        <v>0</v>
      </c>
      <c r="Q140" s="89"/>
      <c r="R140" s="163">
        <f>R141</f>
        <v>0</v>
      </c>
      <c r="S140" s="89"/>
      <c r="T140" s="164">
        <f>T141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76</v>
      </c>
      <c r="AU140" s="18" t="s">
        <v>160</v>
      </c>
      <c r="BK140" s="165">
        <f>BK141</f>
        <v>0</v>
      </c>
    </row>
    <row r="141" s="12" customFormat="1" ht="25.92" customHeight="1">
      <c r="A141" s="12"/>
      <c r="B141" s="166"/>
      <c r="C141" s="12"/>
      <c r="D141" s="167" t="s">
        <v>76</v>
      </c>
      <c r="E141" s="168" t="s">
        <v>370</v>
      </c>
      <c r="F141" s="168" t="s">
        <v>967</v>
      </c>
      <c r="G141" s="12"/>
      <c r="H141" s="12"/>
      <c r="I141" s="169"/>
      <c r="J141" s="170">
        <f>BK141</f>
        <v>0</v>
      </c>
      <c r="K141" s="12"/>
      <c r="L141" s="166"/>
      <c r="M141" s="171"/>
      <c r="N141" s="172"/>
      <c r="O141" s="172"/>
      <c r="P141" s="173">
        <f>P142+P148+P150+P152+P219+P221+P223+P290+P292+P297</f>
        <v>0</v>
      </c>
      <c r="Q141" s="172"/>
      <c r="R141" s="173">
        <f>R142+R148+R150+R152+R219+R221+R223+R290+R292+R297</f>
        <v>0</v>
      </c>
      <c r="S141" s="172"/>
      <c r="T141" s="174">
        <f>T142+T148+T150+T152+T219+T221+T223+T290+T292+T297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7" t="s">
        <v>208</v>
      </c>
      <c r="AT141" s="175" t="s">
        <v>76</v>
      </c>
      <c r="AU141" s="175" t="s">
        <v>77</v>
      </c>
      <c r="AY141" s="167" t="s">
        <v>197</v>
      </c>
      <c r="BK141" s="176">
        <f>BK142+BK148+BK150+BK152+BK219+BK221+BK223+BK290+BK292+BK297</f>
        <v>0</v>
      </c>
    </row>
    <row r="142" s="12" customFormat="1" ht="22.8" customHeight="1">
      <c r="A142" s="12"/>
      <c r="B142" s="166"/>
      <c r="C142" s="12"/>
      <c r="D142" s="167" t="s">
        <v>76</v>
      </c>
      <c r="E142" s="177" t="s">
        <v>968</v>
      </c>
      <c r="F142" s="177" t="s">
        <v>969</v>
      </c>
      <c r="G142" s="12"/>
      <c r="H142" s="12"/>
      <c r="I142" s="169"/>
      <c r="J142" s="178">
        <f>BK142</f>
        <v>0</v>
      </c>
      <c r="K142" s="12"/>
      <c r="L142" s="166"/>
      <c r="M142" s="171"/>
      <c r="N142" s="172"/>
      <c r="O142" s="172"/>
      <c r="P142" s="173">
        <f>SUM(P143:P147)</f>
        <v>0</v>
      </c>
      <c r="Q142" s="172"/>
      <c r="R142" s="173">
        <f>SUM(R143:R147)</f>
        <v>0</v>
      </c>
      <c r="S142" s="172"/>
      <c r="T142" s="174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208</v>
      </c>
      <c r="AT142" s="175" t="s">
        <v>76</v>
      </c>
      <c r="AU142" s="175" t="s">
        <v>8</v>
      </c>
      <c r="AY142" s="167" t="s">
        <v>197</v>
      </c>
      <c r="BK142" s="176">
        <f>SUM(BK143:BK147)</f>
        <v>0</v>
      </c>
    </row>
    <row r="143" s="2" customFormat="1" ht="16.5" customHeight="1">
      <c r="A143" s="37"/>
      <c r="B143" s="179"/>
      <c r="C143" s="218" t="s">
        <v>8</v>
      </c>
      <c r="D143" s="218" t="s">
        <v>370</v>
      </c>
      <c r="E143" s="219" t="s">
        <v>970</v>
      </c>
      <c r="F143" s="220" t="s">
        <v>971</v>
      </c>
      <c r="G143" s="221" t="s">
        <v>972</v>
      </c>
      <c r="H143" s="222">
        <v>1</v>
      </c>
      <c r="I143" s="223"/>
      <c r="J143" s="224">
        <f>ROUND(I143*H143,0)</f>
        <v>0</v>
      </c>
      <c r="K143" s="220" t="s">
        <v>1</v>
      </c>
      <c r="L143" s="225"/>
      <c r="M143" s="226" t="s">
        <v>1</v>
      </c>
      <c r="N143" s="227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238</v>
      </c>
      <c r="AT143" s="191" t="s">
        <v>370</v>
      </c>
      <c r="AU143" s="191" t="s">
        <v>81</v>
      </c>
      <c r="AY143" s="18" t="s">
        <v>197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96</v>
      </c>
      <c r="BM143" s="191" t="s">
        <v>81</v>
      </c>
    </row>
    <row r="144" s="2" customFormat="1" ht="16.5" customHeight="1">
      <c r="A144" s="37"/>
      <c r="B144" s="179"/>
      <c r="C144" s="218" t="s">
        <v>81</v>
      </c>
      <c r="D144" s="218" t="s">
        <v>370</v>
      </c>
      <c r="E144" s="219" t="s">
        <v>973</v>
      </c>
      <c r="F144" s="220" t="s">
        <v>974</v>
      </c>
      <c r="G144" s="221" t="s">
        <v>972</v>
      </c>
      <c r="H144" s="222">
        <v>1</v>
      </c>
      <c r="I144" s="223"/>
      <c r="J144" s="224">
        <f>ROUND(I144*H144,0)</f>
        <v>0</v>
      </c>
      <c r="K144" s="220" t="s">
        <v>1</v>
      </c>
      <c r="L144" s="225"/>
      <c r="M144" s="226" t="s">
        <v>1</v>
      </c>
      <c r="N144" s="227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238</v>
      </c>
      <c r="AT144" s="191" t="s">
        <v>370</v>
      </c>
      <c r="AU144" s="191" t="s">
        <v>81</v>
      </c>
      <c r="AY144" s="18" t="s">
        <v>197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96</v>
      </c>
      <c r="BM144" s="191" t="s">
        <v>96</v>
      </c>
    </row>
    <row r="145" s="2" customFormat="1" ht="16.5" customHeight="1">
      <c r="A145" s="37"/>
      <c r="B145" s="179"/>
      <c r="C145" s="218" t="s">
        <v>208</v>
      </c>
      <c r="D145" s="218" t="s">
        <v>370</v>
      </c>
      <c r="E145" s="219" t="s">
        <v>975</v>
      </c>
      <c r="F145" s="220" t="s">
        <v>976</v>
      </c>
      <c r="G145" s="221" t="s">
        <v>972</v>
      </c>
      <c r="H145" s="222">
        <v>1</v>
      </c>
      <c r="I145" s="223"/>
      <c r="J145" s="224">
        <f>ROUND(I145*H145,0)</f>
        <v>0</v>
      </c>
      <c r="K145" s="220" t="s">
        <v>1</v>
      </c>
      <c r="L145" s="225"/>
      <c r="M145" s="226" t="s">
        <v>1</v>
      </c>
      <c r="N145" s="227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238</v>
      </c>
      <c r="AT145" s="191" t="s">
        <v>370</v>
      </c>
      <c r="AU145" s="191" t="s">
        <v>81</v>
      </c>
      <c r="AY145" s="18" t="s">
        <v>197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96</v>
      </c>
      <c r="BM145" s="191" t="s">
        <v>222</v>
      </c>
    </row>
    <row r="146" s="2" customFormat="1" ht="16.5" customHeight="1">
      <c r="A146" s="37"/>
      <c r="B146" s="179"/>
      <c r="C146" s="218" t="s">
        <v>96</v>
      </c>
      <c r="D146" s="218" t="s">
        <v>370</v>
      </c>
      <c r="E146" s="219" t="s">
        <v>977</v>
      </c>
      <c r="F146" s="220" t="s">
        <v>978</v>
      </c>
      <c r="G146" s="221" t="s">
        <v>972</v>
      </c>
      <c r="H146" s="222">
        <v>1</v>
      </c>
      <c r="I146" s="223"/>
      <c r="J146" s="224">
        <f>ROUND(I146*H146,0)</f>
        <v>0</v>
      </c>
      <c r="K146" s="220" t="s">
        <v>1</v>
      </c>
      <c r="L146" s="225"/>
      <c r="M146" s="226" t="s">
        <v>1</v>
      </c>
      <c r="N146" s="227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238</v>
      </c>
      <c r="AT146" s="191" t="s">
        <v>370</v>
      </c>
      <c r="AU146" s="191" t="s">
        <v>81</v>
      </c>
      <c r="AY146" s="18" t="s">
        <v>197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96</v>
      </c>
      <c r="BM146" s="191" t="s">
        <v>238</v>
      </c>
    </row>
    <row r="147" s="2" customFormat="1" ht="16.5" customHeight="1">
      <c r="A147" s="37"/>
      <c r="B147" s="179"/>
      <c r="C147" s="218" t="s">
        <v>155</v>
      </c>
      <c r="D147" s="218" t="s">
        <v>370</v>
      </c>
      <c r="E147" s="219" t="s">
        <v>979</v>
      </c>
      <c r="F147" s="220" t="s">
        <v>980</v>
      </c>
      <c r="G147" s="221" t="s">
        <v>972</v>
      </c>
      <c r="H147" s="222">
        <v>1</v>
      </c>
      <c r="I147" s="223"/>
      <c r="J147" s="224">
        <f>ROUND(I147*H147,0)</f>
        <v>0</v>
      </c>
      <c r="K147" s="220" t="s">
        <v>1</v>
      </c>
      <c r="L147" s="225"/>
      <c r="M147" s="226" t="s">
        <v>1</v>
      </c>
      <c r="N147" s="227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238</v>
      </c>
      <c r="AT147" s="191" t="s">
        <v>370</v>
      </c>
      <c r="AU147" s="191" t="s">
        <v>81</v>
      </c>
      <c r="AY147" s="18" t="s">
        <v>197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96</v>
      </c>
      <c r="BM147" s="191" t="s">
        <v>250</v>
      </c>
    </row>
    <row r="148" s="12" customFormat="1" ht="22.8" customHeight="1">
      <c r="A148" s="12"/>
      <c r="B148" s="166"/>
      <c r="C148" s="12"/>
      <c r="D148" s="167" t="s">
        <v>76</v>
      </c>
      <c r="E148" s="177" t="s">
        <v>981</v>
      </c>
      <c r="F148" s="177" t="s">
        <v>982</v>
      </c>
      <c r="G148" s="12"/>
      <c r="H148" s="12"/>
      <c r="I148" s="169"/>
      <c r="J148" s="178">
        <f>BK148</f>
        <v>0</v>
      </c>
      <c r="K148" s="12"/>
      <c r="L148" s="166"/>
      <c r="M148" s="171"/>
      <c r="N148" s="172"/>
      <c r="O148" s="172"/>
      <c r="P148" s="173">
        <f>P149</f>
        <v>0</v>
      </c>
      <c r="Q148" s="172"/>
      <c r="R148" s="173">
        <f>R149</f>
        <v>0</v>
      </c>
      <c r="S148" s="172"/>
      <c r="T148" s="174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7" t="s">
        <v>208</v>
      </c>
      <c r="AT148" s="175" t="s">
        <v>76</v>
      </c>
      <c r="AU148" s="175" t="s">
        <v>8</v>
      </c>
      <c r="AY148" s="167" t="s">
        <v>197</v>
      </c>
      <c r="BK148" s="176">
        <f>BK149</f>
        <v>0</v>
      </c>
    </row>
    <row r="149" s="2" customFormat="1" ht="16.5" customHeight="1">
      <c r="A149" s="37"/>
      <c r="B149" s="179"/>
      <c r="C149" s="218" t="s">
        <v>222</v>
      </c>
      <c r="D149" s="218" t="s">
        <v>370</v>
      </c>
      <c r="E149" s="219" t="s">
        <v>983</v>
      </c>
      <c r="F149" s="220" t="s">
        <v>984</v>
      </c>
      <c r="G149" s="221" t="s">
        <v>428</v>
      </c>
      <c r="H149" s="222">
        <v>1</v>
      </c>
      <c r="I149" s="223"/>
      <c r="J149" s="224">
        <f>ROUND(I149*H149,0)</f>
        <v>0</v>
      </c>
      <c r="K149" s="220" t="s">
        <v>1</v>
      </c>
      <c r="L149" s="225"/>
      <c r="M149" s="226" t="s">
        <v>1</v>
      </c>
      <c r="N149" s="227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985</v>
      </c>
      <c r="AT149" s="191" t="s">
        <v>370</v>
      </c>
      <c r="AU149" s="191" t="s">
        <v>81</v>
      </c>
      <c r="AY149" s="18" t="s">
        <v>197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575</v>
      </c>
      <c r="BM149" s="191" t="s">
        <v>986</v>
      </c>
    </row>
    <row r="150" s="12" customFormat="1" ht="22.8" customHeight="1">
      <c r="A150" s="12"/>
      <c r="B150" s="166"/>
      <c r="C150" s="12"/>
      <c r="D150" s="167" t="s">
        <v>76</v>
      </c>
      <c r="E150" s="177" t="s">
        <v>987</v>
      </c>
      <c r="F150" s="177" t="s">
        <v>988</v>
      </c>
      <c r="G150" s="12"/>
      <c r="H150" s="12"/>
      <c r="I150" s="169"/>
      <c r="J150" s="178">
        <f>BK150</f>
        <v>0</v>
      </c>
      <c r="K150" s="12"/>
      <c r="L150" s="166"/>
      <c r="M150" s="171"/>
      <c r="N150" s="172"/>
      <c r="O150" s="172"/>
      <c r="P150" s="173">
        <f>P151</f>
        <v>0</v>
      </c>
      <c r="Q150" s="172"/>
      <c r="R150" s="173">
        <f>R151</f>
        <v>0</v>
      </c>
      <c r="S150" s="172"/>
      <c r="T150" s="174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7" t="s">
        <v>208</v>
      </c>
      <c r="AT150" s="175" t="s">
        <v>76</v>
      </c>
      <c r="AU150" s="175" t="s">
        <v>8</v>
      </c>
      <c r="AY150" s="167" t="s">
        <v>197</v>
      </c>
      <c r="BK150" s="176">
        <f>BK151</f>
        <v>0</v>
      </c>
    </row>
    <row r="151" s="2" customFormat="1" ht="16.5" customHeight="1">
      <c r="A151" s="37"/>
      <c r="B151" s="179"/>
      <c r="C151" s="218" t="s">
        <v>230</v>
      </c>
      <c r="D151" s="218" t="s">
        <v>370</v>
      </c>
      <c r="E151" s="219" t="s">
        <v>989</v>
      </c>
      <c r="F151" s="220" t="s">
        <v>990</v>
      </c>
      <c r="G151" s="221" t="s">
        <v>428</v>
      </c>
      <c r="H151" s="222">
        <v>1</v>
      </c>
      <c r="I151" s="223"/>
      <c r="J151" s="224">
        <f>ROUND(I151*H151,0)</f>
        <v>0</v>
      </c>
      <c r="K151" s="220" t="s">
        <v>1</v>
      </c>
      <c r="L151" s="225"/>
      <c r="M151" s="226" t="s">
        <v>1</v>
      </c>
      <c r="N151" s="227" t="s">
        <v>42</v>
      </c>
      <c r="O151" s="7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985</v>
      </c>
      <c r="AT151" s="191" t="s">
        <v>370</v>
      </c>
      <c r="AU151" s="191" t="s">
        <v>81</v>
      </c>
      <c r="AY151" s="18" t="s">
        <v>197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575</v>
      </c>
      <c r="BM151" s="191" t="s">
        <v>991</v>
      </c>
    </row>
    <row r="152" s="12" customFormat="1" ht="22.8" customHeight="1">
      <c r="A152" s="12"/>
      <c r="B152" s="166"/>
      <c r="C152" s="12"/>
      <c r="D152" s="167" t="s">
        <v>76</v>
      </c>
      <c r="E152" s="177" t="s">
        <v>992</v>
      </c>
      <c r="F152" s="177" t="s">
        <v>993</v>
      </c>
      <c r="G152" s="12"/>
      <c r="H152" s="12"/>
      <c r="I152" s="169"/>
      <c r="J152" s="178">
        <f>BK152</f>
        <v>0</v>
      </c>
      <c r="K152" s="12"/>
      <c r="L152" s="166"/>
      <c r="M152" s="171"/>
      <c r="N152" s="172"/>
      <c r="O152" s="172"/>
      <c r="P152" s="173">
        <f>P153+P185+P201+P210</f>
        <v>0</v>
      </c>
      <c r="Q152" s="172"/>
      <c r="R152" s="173">
        <f>R153+R185+R201+R210</f>
        <v>0</v>
      </c>
      <c r="S152" s="172"/>
      <c r="T152" s="174">
        <f>T153+T185+T201+T210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7" t="s">
        <v>208</v>
      </c>
      <c r="AT152" s="175" t="s">
        <v>76</v>
      </c>
      <c r="AU152" s="175" t="s">
        <v>8</v>
      </c>
      <c r="AY152" s="167" t="s">
        <v>197</v>
      </c>
      <c r="BK152" s="176">
        <f>BK153+BK185+BK201+BK210</f>
        <v>0</v>
      </c>
    </row>
    <row r="153" s="12" customFormat="1" ht="20.88" customHeight="1">
      <c r="A153" s="12"/>
      <c r="B153" s="166"/>
      <c r="C153" s="12"/>
      <c r="D153" s="167" t="s">
        <v>76</v>
      </c>
      <c r="E153" s="177" t="s">
        <v>994</v>
      </c>
      <c r="F153" s="177" t="s">
        <v>995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SUM(P154:P184)</f>
        <v>0</v>
      </c>
      <c r="Q153" s="172"/>
      <c r="R153" s="173">
        <f>SUM(R154:R184)</f>
        <v>0</v>
      </c>
      <c r="S153" s="172"/>
      <c r="T153" s="174">
        <f>SUM(T154:T184)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8</v>
      </c>
      <c r="AT153" s="175" t="s">
        <v>76</v>
      </c>
      <c r="AU153" s="175" t="s">
        <v>81</v>
      </c>
      <c r="AY153" s="167" t="s">
        <v>197</v>
      </c>
      <c r="BK153" s="176">
        <f>SUM(BK154:BK184)</f>
        <v>0</v>
      </c>
    </row>
    <row r="154" s="2" customFormat="1" ht="16.5" customHeight="1">
      <c r="A154" s="37"/>
      <c r="B154" s="179"/>
      <c r="C154" s="218" t="s">
        <v>238</v>
      </c>
      <c r="D154" s="218" t="s">
        <v>370</v>
      </c>
      <c r="E154" s="219" t="s">
        <v>996</v>
      </c>
      <c r="F154" s="220" t="s">
        <v>997</v>
      </c>
      <c r="G154" s="221" t="s">
        <v>287</v>
      </c>
      <c r="H154" s="222">
        <v>256</v>
      </c>
      <c r="I154" s="223"/>
      <c r="J154" s="224">
        <f>ROUND(I154*H154,0)</f>
        <v>0</v>
      </c>
      <c r="K154" s="220" t="s">
        <v>1</v>
      </c>
      <c r="L154" s="225"/>
      <c r="M154" s="226" t="s">
        <v>1</v>
      </c>
      <c r="N154" s="227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238</v>
      </c>
      <c r="AT154" s="191" t="s">
        <v>370</v>
      </c>
      <c r="AU154" s="191" t="s">
        <v>208</v>
      </c>
      <c r="AY154" s="18" t="s">
        <v>197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96</v>
      </c>
      <c r="BM154" s="191" t="s">
        <v>259</v>
      </c>
    </row>
    <row r="155" s="2" customFormat="1" ht="16.5" customHeight="1">
      <c r="A155" s="37"/>
      <c r="B155" s="179"/>
      <c r="C155" s="218" t="s">
        <v>244</v>
      </c>
      <c r="D155" s="218" t="s">
        <v>370</v>
      </c>
      <c r="E155" s="219" t="s">
        <v>998</v>
      </c>
      <c r="F155" s="220" t="s">
        <v>999</v>
      </c>
      <c r="G155" s="221" t="s">
        <v>287</v>
      </c>
      <c r="H155" s="222">
        <v>85</v>
      </c>
      <c r="I155" s="223"/>
      <c r="J155" s="224">
        <f>ROUND(I155*H155,0)</f>
        <v>0</v>
      </c>
      <c r="K155" s="220" t="s">
        <v>1</v>
      </c>
      <c r="L155" s="225"/>
      <c r="M155" s="226" t="s">
        <v>1</v>
      </c>
      <c r="N155" s="227" t="s">
        <v>42</v>
      </c>
      <c r="O155" s="7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1" t="s">
        <v>238</v>
      </c>
      <c r="AT155" s="191" t="s">
        <v>370</v>
      </c>
      <c r="AU155" s="191" t="s">
        <v>208</v>
      </c>
      <c r="AY155" s="18" t="s">
        <v>197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</v>
      </c>
      <c r="BK155" s="192">
        <f>ROUND(I155*H155,0)</f>
        <v>0</v>
      </c>
      <c r="BL155" s="18" t="s">
        <v>96</v>
      </c>
      <c r="BM155" s="191" t="s">
        <v>272</v>
      </c>
    </row>
    <row r="156" s="2" customFormat="1" ht="16.5" customHeight="1">
      <c r="A156" s="37"/>
      <c r="B156" s="179"/>
      <c r="C156" s="218" t="s">
        <v>250</v>
      </c>
      <c r="D156" s="218" t="s">
        <v>370</v>
      </c>
      <c r="E156" s="219" t="s">
        <v>1000</v>
      </c>
      <c r="F156" s="220" t="s">
        <v>1001</v>
      </c>
      <c r="G156" s="221" t="s">
        <v>287</v>
      </c>
      <c r="H156" s="222">
        <v>42</v>
      </c>
      <c r="I156" s="223"/>
      <c r="J156" s="224">
        <f>ROUND(I156*H156,0)</f>
        <v>0</v>
      </c>
      <c r="K156" s="220" t="s">
        <v>1</v>
      </c>
      <c r="L156" s="225"/>
      <c r="M156" s="226" t="s">
        <v>1</v>
      </c>
      <c r="N156" s="227" t="s">
        <v>42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238</v>
      </c>
      <c r="AT156" s="191" t="s">
        <v>370</v>
      </c>
      <c r="AU156" s="191" t="s">
        <v>208</v>
      </c>
      <c r="AY156" s="18" t="s">
        <v>197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96</v>
      </c>
      <c r="BM156" s="191" t="s">
        <v>284</v>
      </c>
    </row>
    <row r="157" s="2" customFormat="1" ht="16.5" customHeight="1">
      <c r="A157" s="37"/>
      <c r="B157" s="179"/>
      <c r="C157" s="218" t="s">
        <v>255</v>
      </c>
      <c r="D157" s="218" t="s">
        <v>370</v>
      </c>
      <c r="E157" s="219" t="s">
        <v>1002</v>
      </c>
      <c r="F157" s="220" t="s">
        <v>1003</v>
      </c>
      <c r="G157" s="221" t="s">
        <v>287</v>
      </c>
      <c r="H157" s="222">
        <v>20</v>
      </c>
      <c r="I157" s="223"/>
      <c r="J157" s="224">
        <f>ROUND(I157*H157,0)</f>
        <v>0</v>
      </c>
      <c r="K157" s="220" t="s">
        <v>1</v>
      </c>
      <c r="L157" s="225"/>
      <c r="M157" s="226" t="s">
        <v>1</v>
      </c>
      <c r="N157" s="227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238</v>
      </c>
      <c r="AT157" s="191" t="s">
        <v>370</v>
      </c>
      <c r="AU157" s="191" t="s">
        <v>208</v>
      </c>
      <c r="AY157" s="18" t="s">
        <v>197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96</v>
      </c>
      <c r="BM157" s="191" t="s">
        <v>295</v>
      </c>
    </row>
    <row r="158" s="2" customFormat="1" ht="16.5" customHeight="1">
      <c r="A158" s="37"/>
      <c r="B158" s="179"/>
      <c r="C158" s="218" t="s">
        <v>259</v>
      </c>
      <c r="D158" s="218" t="s">
        <v>370</v>
      </c>
      <c r="E158" s="219" t="s">
        <v>1004</v>
      </c>
      <c r="F158" s="220" t="s">
        <v>1005</v>
      </c>
      <c r="G158" s="221" t="s">
        <v>287</v>
      </c>
      <c r="H158" s="222">
        <v>19</v>
      </c>
      <c r="I158" s="223"/>
      <c r="J158" s="224">
        <f>ROUND(I158*H158,0)</f>
        <v>0</v>
      </c>
      <c r="K158" s="220" t="s">
        <v>1</v>
      </c>
      <c r="L158" s="225"/>
      <c r="M158" s="226" t="s">
        <v>1</v>
      </c>
      <c r="N158" s="227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238</v>
      </c>
      <c r="AT158" s="191" t="s">
        <v>370</v>
      </c>
      <c r="AU158" s="191" t="s">
        <v>208</v>
      </c>
      <c r="AY158" s="18" t="s">
        <v>197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96</v>
      </c>
      <c r="BM158" s="191" t="s">
        <v>308</v>
      </c>
    </row>
    <row r="159" s="2" customFormat="1" ht="16.5" customHeight="1">
      <c r="A159" s="37"/>
      <c r="B159" s="179"/>
      <c r="C159" s="218" t="s">
        <v>267</v>
      </c>
      <c r="D159" s="218" t="s">
        <v>370</v>
      </c>
      <c r="E159" s="219" t="s">
        <v>1006</v>
      </c>
      <c r="F159" s="220" t="s">
        <v>1007</v>
      </c>
      <c r="G159" s="221" t="s">
        <v>287</v>
      </c>
      <c r="H159" s="222">
        <v>32</v>
      </c>
      <c r="I159" s="223"/>
      <c r="J159" s="224">
        <f>ROUND(I159*H159,0)</f>
        <v>0</v>
      </c>
      <c r="K159" s="220" t="s">
        <v>1</v>
      </c>
      <c r="L159" s="225"/>
      <c r="M159" s="226" t="s">
        <v>1</v>
      </c>
      <c r="N159" s="227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238</v>
      </c>
      <c r="AT159" s="191" t="s">
        <v>370</v>
      </c>
      <c r="AU159" s="191" t="s">
        <v>208</v>
      </c>
      <c r="AY159" s="18" t="s">
        <v>197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96</v>
      </c>
      <c r="BM159" s="191" t="s">
        <v>324</v>
      </c>
    </row>
    <row r="160" s="2" customFormat="1" ht="16.5" customHeight="1">
      <c r="A160" s="37"/>
      <c r="B160" s="179"/>
      <c r="C160" s="218" t="s">
        <v>272</v>
      </c>
      <c r="D160" s="218" t="s">
        <v>370</v>
      </c>
      <c r="E160" s="219" t="s">
        <v>1008</v>
      </c>
      <c r="F160" s="220" t="s">
        <v>1009</v>
      </c>
      <c r="G160" s="221" t="s">
        <v>287</v>
      </c>
      <c r="H160" s="222">
        <v>45</v>
      </c>
      <c r="I160" s="223"/>
      <c r="J160" s="224">
        <f>ROUND(I160*H160,0)</f>
        <v>0</v>
      </c>
      <c r="K160" s="220" t="s">
        <v>1</v>
      </c>
      <c r="L160" s="225"/>
      <c r="M160" s="226" t="s">
        <v>1</v>
      </c>
      <c r="N160" s="227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238</v>
      </c>
      <c r="AT160" s="191" t="s">
        <v>370</v>
      </c>
      <c r="AU160" s="191" t="s">
        <v>208</v>
      </c>
      <c r="AY160" s="18" t="s">
        <v>197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96</v>
      </c>
      <c r="BM160" s="191" t="s">
        <v>341</v>
      </c>
    </row>
    <row r="161" s="2" customFormat="1" ht="16.5" customHeight="1">
      <c r="A161" s="37"/>
      <c r="B161" s="179"/>
      <c r="C161" s="218" t="s">
        <v>9</v>
      </c>
      <c r="D161" s="218" t="s">
        <v>370</v>
      </c>
      <c r="E161" s="219" t="s">
        <v>1010</v>
      </c>
      <c r="F161" s="220" t="s">
        <v>1011</v>
      </c>
      <c r="G161" s="221" t="s">
        <v>287</v>
      </c>
      <c r="H161" s="222">
        <v>60</v>
      </c>
      <c r="I161" s="223"/>
      <c r="J161" s="224">
        <f>ROUND(I161*H161,0)</f>
        <v>0</v>
      </c>
      <c r="K161" s="220" t="s">
        <v>1</v>
      </c>
      <c r="L161" s="225"/>
      <c r="M161" s="226" t="s">
        <v>1</v>
      </c>
      <c r="N161" s="227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238</v>
      </c>
      <c r="AT161" s="191" t="s">
        <v>370</v>
      </c>
      <c r="AU161" s="191" t="s">
        <v>208</v>
      </c>
      <c r="AY161" s="18" t="s">
        <v>197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96</v>
      </c>
      <c r="BM161" s="191" t="s">
        <v>351</v>
      </c>
    </row>
    <row r="162" s="2" customFormat="1" ht="16.5" customHeight="1">
      <c r="A162" s="37"/>
      <c r="B162" s="179"/>
      <c r="C162" s="218" t="s">
        <v>284</v>
      </c>
      <c r="D162" s="218" t="s">
        <v>370</v>
      </c>
      <c r="E162" s="219" t="s">
        <v>1012</v>
      </c>
      <c r="F162" s="220" t="s">
        <v>1013</v>
      </c>
      <c r="G162" s="221" t="s">
        <v>287</v>
      </c>
      <c r="H162" s="222">
        <v>48</v>
      </c>
      <c r="I162" s="223"/>
      <c r="J162" s="224">
        <f>ROUND(I162*H162,0)</f>
        <v>0</v>
      </c>
      <c r="K162" s="220" t="s">
        <v>1</v>
      </c>
      <c r="L162" s="225"/>
      <c r="M162" s="226" t="s">
        <v>1</v>
      </c>
      <c r="N162" s="227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238</v>
      </c>
      <c r="AT162" s="191" t="s">
        <v>370</v>
      </c>
      <c r="AU162" s="191" t="s">
        <v>208</v>
      </c>
      <c r="AY162" s="18" t="s">
        <v>197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96</v>
      </c>
      <c r="BM162" s="191" t="s">
        <v>359</v>
      </c>
    </row>
    <row r="163" s="2" customFormat="1" ht="16.5" customHeight="1">
      <c r="A163" s="37"/>
      <c r="B163" s="179"/>
      <c r="C163" s="218" t="s">
        <v>290</v>
      </c>
      <c r="D163" s="218" t="s">
        <v>370</v>
      </c>
      <c r="E163" s="219" t="s">
        <v>1014</v>
      </c>
      <c r="F163" s="220" t="s">
        <v>1015</v>
      </c>
      <c r="G163" s="221" t="s">
        <v>287</v>
      </c>
      <c r="H163" s="222">
        <v>19</v>
      </c>
      <c r="I163" s="223"/>
      <c r="J163" s="224">
        <f>ROUND(I163*H163,0)</f>
        <v>0</v>
      </c>
      <c r="K163" s="220" t="s">
        <v>1</v>
      </c>
      <c r="L163" s="225"/>
      <c r="M163" s="226" t="s">
        <v>1</v>
      </c>
      <c r="N163" s="227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238</v>
      </c>
      <c r="AT163" s="191" t="s">
        <v>370</v>
      </c>
      <c r="AU163" s="191" t="s">
        <v>208</v>
      </c>
      <c r="AY163" s="18" t="s">
        <v>197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96</v>
      </c>
      <c r="BM163" s="191" t="s">
        <v>369</v>
      </c>
    </row>
    <row r="164" s="2" customFormat="1" ht="16.5" customHeight="1">
      <c r="A164" s="37"/>
      <c r="B164" s="179"/>
      <c r="C164" s="218" t="s">
        <v>295</v>
      </c>
      <c r="D164" s="218" t="s">
        <v>370</v>
      </c>
      <c r="E164" s="219" t="s">
        <v>1016</v>
      </c>
      <c r="F164" s="220" t="s">
        <v>1017</v>
      </c>
      <c r="G164" s="221" t="s">
        <v>287</v>
      </c>
      <c r="H164" s="222">
        <v>15</v>
      </c>
      <c r="I164" s="223"/>
      <c r="J164" s="224">
        <f>ROUND(I164*H164,0)</f>
        <v>0</v>
      </c>
      <c r="K164" s="220" t="s">
        <v>1</v>
      </c>
      <c r="L164" s="225"/>
      <c r="M164" s="226" t="s">
        <v>1</v>
      </c>
      <c r="N164" s="227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238</v>
      </c>
      <c r="AT164" s="191" t="s">
        <v>370</v>
      </c>
      <c r="AU164" s="191" t="s">
        <v>208</v>
      </c>
      <c r="AY164" s="18" t="s">
        <v>197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96</v>
      </c>
      <c r="BM164" s="191" t="s">
        <v>392</v>
      </c>
    </row>
    <row r="165" s="2" customFormat="1" ht="16.5" customHeight="1">
      <c r="A165" s="37"/>
      <c r="B165" s="179"/>
      <c r="C165" s="218" t="s">
        <v>302</v>
      </c>
      <c r="D165" s="218" t="s">
        <v>370</v>
      </c>
      <c r="E165" s="219" t="s">
        <v>1018</v>
      </c>
      <c r="F165" s="220" t="s">
        <v>1019</v>
      </c>
      <c r="G165" s="221" t="s">
        <v>287</v>
      </c>
      <c r="H165" s="222">
        <v>12</v>
      </c>
      <c r="I165" s="223"/>
      <c r="J165" s="224">
        <f>ROUND(I165*H165,0)</f>
        <v>0</v>
      </c>
      <c r="K165" s="220" t="s">
        <v>1</v>
      </c>
      <c r="L165" s="225"/>
      <c r="M165" s="226" t="s">
        <v>1</v>
      </c>
      <c r="N165" s="227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238</v>
      </c>
      <c r="AT165" s="191" t="s">
        <v>370</v>
      </c>
      <c r="AU165" s="191" t="s">
        <v>208</v>
      </c>
      <c r="AY165" s="18" t="s">
        <v>197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96</v>
      </c>
      <c r="BM165" s="191" t="s">
        <v>402</v>
      </c>
    </row>
    <row r="166" s="2" customFormat="1" ht="16.5" customHeight="1">
      <c r="A166" s="37"/>
      <c r="B166" s="179"/>
      <c r="C166" s="218" t="s">
        <v>308</v>
      </c>
      <c r="D166" s="218" t="s">
        <v>370</v>
      </c>
      <c r="E166" s="219" t="s">
        <v>1020</v>
      </c>
      <c r="F166" s="220" t="s">
        <v>1021</v>
      </c>
      <c r="G166" s="221" t="s">
        <v>287</v>
      </c>
      <c r="H166" s="222">
        <v>20</v>
      </c>
      <c r="I166" s="223"/>
      <c r="J166" s="224">
        <f>ROUND(I166*H166,0)</f>
        <v>0</v>
      </c>
      <c r="K166" s="220" t="s">
        <v>1</v>
      </c>
      <c r="L166" s="225"/>
      <c r="M166" s="226" t="s">
        <v>1</v>
      </c>
      <c r="N166" s="227" t="s">
        <v>42</v>
      </c>
      <c r="O166" s="7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1" t="s">
        <v>238</v>
      </c>
      <c r="AT166" s="191" t="s">
        <v>370</v>
      </c>
      <c r="AU166" s="191" t="s">
        <v>208</v>
      </c>
      <c r="AY166" s="18" t="s">
        <v>197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</v>
      </c>
      <c r="BK166" s="192">
        <f>ROUND(I166*H166,0)</f>
        <v>0</v>
      </c>
      <c r="BL166" s="18" t="s">
        <v>96</v>
      </c>
      <c r="BM166" s="191" t="s">
        <v>412</v>
      </c>
    </row>
    <row r="167" s="2" customFormat="1" ht="16.5" customHeight="1">
      <c r="A167" s="37"/>
      <c r="B167" s="179"/>
      <c r="C167" s="218" t="s">
        <v>7</v>
      </c>
      <c r="D167" s="218" t="s">
        <v>370</v>
      </c>
      <c r="E167" s="219" t="s">
        <v>1022</v>
      </c>
      <c r="F167" s="220" t="s">
        <v>1023</v>
      </c>
      <c r="G167" s="221" t="s">
        <v>972</v>
      </c>
      <c r="H167" s="222">
        <v>8</v>
      </c>
      <c r="I167" s="223"/>
      <c r="J167" s="224">
        <f>ROUND(I167*H167,0)</f>
        <v>0</v>
      </c>
      <c r="K167" s="220" t="s">
        <v>1</v>
      </c>
      <c r="L167" s="225"/>
      <c r="M167" s="226" t="s">
        <v>1</v>
      </c>
      <c r="N167" s="227" t="s">
        <v>42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238</v>
      </c>
      <c r="AT167" s="191" t="s">
        <v>370</v>
      </c>
      <c r="AU167" s="191" t="s">
        <v>208</v>
      </c>
      <c r="AY167" s="18" t="s">
        <v>197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96</v>
      </c>
      <c r="BM167" s="191" t="s">
        <v>425</v>
      </c>
    </row>
    <row r="168" s="2" customFormat="1" ht="16.5" customHeight="1">
      <c r="A168" s="37"/>
      <c r="B168" s="179"/>
      <c r="C168" s="218" t="s">
        <v>324</v>
      </c>
      <c r="D168" s="218" t="s">
        <v>370</v>
      </c>
      <c r="E168" s="219" t="s">
        <v>1024</v>
      </c>
      <c r="F168" s="220" t="s">
        <v>1025</v>
      </c>
      <c r="G168" s="221" t="s">
        <v>972</v>
      </c>
      <c r="H168" s="222">
        <v>10</v>
      </c>
      <c r="I168" s="223"/>
      <c r="J168" s="224">
        <f>ROUND(I168*H168,0)</f>
        <v>0</v>
      </c>
      <c r="K168" s="220" t="s">
        <v>1</v>
      </c>
      <c r="L168" s="225"/>
      <c r="M168" s="226" t="s">
        <v>1</v>
      </c>
      <c r="N168" s="227" t="s">
        <v>42</v>
      </c>
      <c r="O168" s="7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1" t="s">
        <v>238</v>
      </c>
      <c r="AT168" s="191" t="s">
        <v>370</v>
      </c>
      <c r="AU168" s="191" t="s">
        <v>208</v>
      </c>
      <c r="AY168" s="18" t="s">
        <v>197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</v>
      </c>
      <c r="BK168" s="192">
        <f>ROUND(I168*H168,0)</f>
        <v>0</v>
      </c>
      <c r="BL168" s="18" t="s">
        <v>96</v>
      </c>
      <c r="BM168" s="191" t="s">
        <v>436</v>
      </c>
    </row>
    <row r="169" s="2" customFormat="1" ht="16.5" customHeight="1">
      <c r="A169" s="37"/>
      <c r="B169" s="179"/>
      <c r="C169" s="218" t="s">
        <v>328</v>
      </c>
      <c r="D169" s="218" t="s">
        <v>370</v>
      </c>
      <c r="E169" s="219" t="s">
        <v>1026</v>
      </c>
      <c r="F169" s="220" t="s">
        <v>1027</v>
      </c>
      <c r="G169" s="221" t="s">
        <v>287</v>
      </c>
      <c r="H169" s="222">
        <v>126</v>
      </c>
      <c r="I169" s="223"/>
      <c r="J169" s="224">
        <f>ROUND(I169*H169,0)</f>
        <v>0</v>
      </c>
      <c r="K169" s="220" t="s">
        <v>1</v>
      </c>
      <c r="L169" s="225"/>
      <c r="M169" s="226" t="s">
        <v>1</v>
      </c>
      <c r="N169" s="227" t="s">
        <v>42</v>
      </c>
      <c r="O169" s="7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1" t="s">
        <v>238</v>
      </c>
      <c r="AT169" s="191" t="s">
        <v>370</v>
      </c>
      <c r="AU169" s="191" t="s">
        <v>208</v>
      </c>
      <c r="AY169" s="18" t="s">
        <v>197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</v>
      </c>
      <c r="BK169" s="192">
        <f>ROUND(I169*H169,0)</f>
        <v>0</v>
      </c>
      <c r="BL169" s="18" t="s">
        <v>96</v>
      </c>
      <c r="BM169" s="191" t="s">
        <v>449</v>
      </c>
    </row>
    <row r="170" s="2" customFormat="1" ht="16.5" customHeight="1">
      <c r="A170" s="37"/>
      <c r="B170" s="179"/>
      <c r="C170" s="218" t="s">
        <v>341</v>
      </c>
      <c r="D170" s="218" t="s">
        <v>370</v>
      </c>
      <c r="E170" s="219" t="s">
        <v>1028</v>
      </c>
      <c r="F170" s="220" t="s">
        <v>1029</v>
      </c>
      <c r="G170" s="221" t="s">
        <v>972</v>
      </c>
      <c r="H170" s="222">
        <v>126</v>
      </c>
      <c r="I170" s="223"/>
      <c r="J170" s="224">
        <f>ROUND(I170*H170,0)</f>
        <v>0</v>
      </c>
      <c r="K170" s="220" t="s">
        <v>1</v>
      </c>
      <c r="L170" s="225"/>
      <c r="M170" s="226" t="s">
        <v>1</v>
      </c>
      <c r="N170" s="227" t="s">
        <v>42</v>
      </c>
      <c r="O170" s="7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1" t="s">
        <v>238</v>
      </c>
      <c r="AT170" s="191" t="s">
        <v>370</v>
      </c>
      <c r="AU170" s="191" t="s">
        <v>208</v>
      </c>
      <c r="AY170" s="18" t="s">
        <v>197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</v>
      </c>
      <c r="BK170" s="192">
        <f>ROUND(I170*H170,0)</f>
        <v>0</v>
      </c>
      <c r="BL170" s="18" t="s">
        <v>96</v>
      </c>
      <c r="BM170" s="191" t="s">
        <v>463</v>
      </c>
    </row>
    <row r="171" s="2" customFormat="1" ht="16.5" customHeight="1">
      <c r="A171" s="37"/>
      <c r="B171" s="179"/>
      <c r="C171" s="218" t="s">
        <v>345</v>
      </c>
      <c r="D171" s="218" t="s">
        <v>370</v>
      </c>
      <c r="E171" s="219" t="s">
        <v>1030</v>
      </c>
      <c r="F171" s="220" t="s">
        <v>1031</v>
      </c>
      <c r="G171" s="221" t="s">
        <v>972</v>
      </c>
      <c r="H171" s="222">
        <v>126</v>
      </c>
      <c r="I171" s="223"/>
      <c r="J171" s="224">
        <f>ROUND(I171*H171,0)</f>
        <v>0</v>
      </c>
      <c r="K171" s="220" t="s">
        <v>1</v>
      </c>
      <c r="L171" s="225"/>
      <c r="M171" s="226" t="s">
        <v>1</v>
      </c>
      <c r="N171" s="227" t="s">
        <v>42</v>
      </c>
      <c r="O171" s="7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1" t="s">
        <v>238</v>
      </c>
      <c r="AT171" s="191" t="s">
        <v>370</v>
      </c>
      <c r="AU171" s="191" t="s">
        <v>208</v>
      </c>
      <c r="AY171" s="18" t="s">
        <v>197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</v>
      </c>
      <c r="BK171" s="192">
        <f>ROUND(I171*H171,0)</f>
        <v>0</v>
      </c>
      <c r="BL171" s="18" t="s">
        <v>96</v>
      </c>
      <c r="BM171" s="191" t="s">
        <v>477</v>
      </c>
    </row>
    <row r="172" s="2" customFormat="1" ht="16.5" customHeight="1">
      <c r="A172" s="37"/>
      <c r="B172" s="179"/>
      <c r="C172" s="218" t="s">
        <v>351</v>
      </c>
      <c r="D172" s="218" t="s">
        <v>370</v>
      </c>
      <c r="E172" s="219" t="s">
        <v>1032</v>
      </c>
      <c r="F172" s="220" t="s">
        <v>1033</v>
      </c>
      <c r="G172" s="221" t="s">
        <v>972</v>
      </c>
      <c r="H172" s="222">
        <v>36</v>
      </c>
      <c r="I172" s="223"/>
      <c r="J172" s="224">
        <f>ROUND(I172*H172,0)</f>
        <v>0</v>
      </c>
      <c r="K172" s="220" t="s">
        <v>1</v>
      </c>
      <c r="L172" s="225"/>
      <c r="M172" s="226" t="s">
        <v>1</v>
      </c>
      <c r="N172" s="227" t="s">
        <v>42</v>
      </c>
      <c r="O172" s="7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1" t="s">
        <v>238</v>
      </c>
      <c r="AT172" s="191" t="s">
        <v>370</v>
      </c>
      <c r="AU172" s="191" t="s">
        <v>208</v>
      </c>
      <c r="AY172" s="18" t="s">
        <v>197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</v>
      </c>
      <c r="BK172" s="192">
        <f>ROUND(I172*H172,0)</f>
        <v>0</v>
      </c>
      <c r="BL172" s="18" t="s">
        <v>96</v>
      </c>
      <c r="BM172" s="191" t="s">
        <v>486</v>
      </c>
    </row>
    <row r="173" s="2" customFormat="1" ht="16.5" customHeight="1">
      <c r="A173" s="37"/>
      <c r="B173" s="179"/>
      <c r="C173" s="218" t="s">
        <v>355</v>
      </c>
      <c r="D173" s="218" t="s">
        <v>370</v>
      </c>
      <c r="E173" s="219" t="s">
        <v>1034</v>
      </c>
      <c r="F173" s="220" t="s">
        <v>1035</v>
      </c>
      <c r="G173" s="221" t="s">
        <v>287</v>
      </c>
      <c r="H173" s="222">
        <v>126</v>
      </c>
      <c r="I173" s="223"/>
      <c r="J173" s="224">
        <f>ROUND(I173*H173,0)</f>
        <v>0</v>
      </c>
      <c r="K173" s="220" t="s">
        <v>1</v>
      </c>
      <c r="L173" s="225"/>
      <c r="M173" s="226" t="s">
        <v>1</v>
      </c>
      <c r="N173" s="227" t="s">
        <v>42</v>
      </c>
      <c r="O173" s="7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1" t="s">
        <v>238</v>
      </c>
      <c r="AT173" s="191" t="s">
        <v>370</v>
      </c>
      <c r="AU173" s="191" t="s">
        <v>208</v>
      </c>
      <c r="AY173" s="18" t="s">
        <v>197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</v>
      </c>
      <c r="BK173" s="192">
        <f>ROUND(I173*H173,0)</f>
        <v>0</v>
      </c>
      <c r="BL173" s="18" t="s">
        <v>96</v>
      </c>
      <c r="BM173" s="191" t="s">
        <v>500</v>
      </c>
    </row>
    <row r="174" s="2" customFormat="1" ht="16.5" customHeight="1">
      <c r="A174" s="37"/>
      <c r="B174" s="179"/>
      <c r="C174" s="218" t="s">
        <v>359</v>
      </c>
      <c r="D174" s="218" t="s">
        <v>370</v>
      </c>
      <c r="E174" s="219" t="s">
        <v>1036</v>
      </c>
      <c r="F174" s="220" t="s">
        <v>1037</v>
      </c>
      <c r="G174" s="221" t="s">
        <v>972</v>
      </c>
      <c r="H174" s="222">
        <v>126</v>
      </c>
      <c r="I174" s="223"/>
      <c r="J174" s="224">
        <f>ROUND(I174*H174,0)</f>
        <v>0</v>
      </c>
      <c r="K174" s="220" t="s">
        <v>1</v>
      </c>
      <c r="L174" s="225"/>
      <c r="M174" s="226" t="s">
        <v>1</v>
      </c>
      <c r="N174" s="227" t="s">
        <v>42</v>
      </c>
      <c r="O174" s="7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1" t="s">
        <v>238</v>
      </c>
      <c r="AT174" s="191" t="s">
        <v>370</v>
      </c>
      <c r="AU174" s="191" t="s">
        <v>208</v>
      </c>
      <c r="AY174" s="18" t="s">
        <v>197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</v>
      </c>
      <c r="BK174" s="192">
        <f>ROUND(I174*H174,0)</f>
        <v>0</v>
      </c>
      <c r="BL174" s="18" t="s">
        <v>96</v>
      </c>
      <c r="BM174" s="191" t="s">
        <v>509</v>
      </c>
    </row>
    <row r="175" s="2" customFormat="1" ht="16.5" customHeight="1">
      <c r="A175" s="37"/>
      <c r="B175" s="179"/>
      <c r="C175" s="218" t="s">
        <v>365</v>
      </c>
      <c r="D175" s="218" t="s">
        <v>370</v>
      </c>
      <c r="E175" s="219" t="s">
        <v>1038</v>
      </c>
      <c r="F175" s="220" t="s">
        <v>1039</v>
      </c>
      <c r="G175" s="221" t="s">
        <v>972</v>
      </c>
      <c r="H175" s="222">
        <v>62</v>
      </c>
      <c r="I175" s="223"/>
      <c r="J175" s="224">
        <f>ROUND(I175*H175,0)</f>
        <v>0</v>
      </c>
      <c r="K175" s="220" t="s">
        <v>1</v>
      </c>
      <c r="L175" s="225"/>
      <c r="M175" s="226" t="s">
        <v>1</v>
      </c>
      <c r="N175" s="227" t="s">
        <v>42</v>
      </c>
      <c r="O175" s="7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1" t="s">
        <v>238</v>
      </c>
      <c r="AT175" s="191" t="s">
        <v>370</v>
      </c>
      <c r="AU175" s="191" t="s">
        <v>208</v>
      </c>
      <c r="AY175" s="18" t="s">
        <v>197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</v>
      </c>
      <c r="BK175" s="192">
        <f>ROUND(I175*H175,0)</f>
        <v>0</v>
      </c>
      <c r="BL175" s="18" t="s">
        <v>96</v>
      </c>
      <c r="BM175" s="191" t="s">
        <v>519</v>
      </c>
    </row>
    <row r="176" s="2" customFormat="1" ht="16.5" customHeight="1">
      <c r="A176" s="37"/>
      <c r="B176" s="179"/>
      <c r="C176" s="218" t="s">
        <v>369</v>
      </c>
      <c r="D176" s="218" t="s">
        <v>370</v>
      </c>
      <c r="E176" s="219" t="s">
        <v>1040</v>
      </c>
      <c r="F176" s="220" t="s">
        <v>1041</v>
      </c>
      <c r="G176" s="221" t="s">
        <v>972</v>
      </c>
      <c r="H176" s="222">
        <v>110</v>
      </c>
      <c r="I176" s="223"/>
      <c r="J176" s="224">
        <f>ROUND(I176*H176,0)</f>
        <v>0</v>
      </c>
      <c r="K176" s="220" t="s">
        <v>1</v>
      </c>
      <c r="L176" s="225"/>
      <c r="M176" s="226" t="s">
        <v>1</v>
      </c>
      <c r="N176" s="227" t="s">
        <v>42</v>
      </c>
      <c r="O176" s="7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1" t="s">
        <v>238</v>
      </c>
      <c r="AT176" s="191" t="s">
        <v>370</v>
      </c>
      <c r="AU176" s="191" t="s">
        <v>208</v>
      </c>
      <c r="AY176" s="18" t="s">
        <v>197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</v>
      </c>
      <c r="BK176" s="192">
        <f>ROUND(I176*H176,0)</f>
        <v>0</v>
      </c>
      <c r="BL176" s="18" t="s">
        <v>96</v>
      </c>
      <c r="BM176" s="191" t="s">
        <v>531</v>
      </c>
    </row>
    <row r="177" s="2" customFormat="1" ht="16.5" customHeight="1">
      <c r="A177" s="37"/>
      <c r="B177" s="179"/>
      <c r="C177" s="218" t="s">
        <v>383</v>
      </c>
      <c r="D177" s="218" t="s">
        <v>370</v>
      </c>
      <c r="E177" s="219" t="s">
        <v>1042</v>
      </c>
      <c r="F177" s="220" t="s">
        <v>1043</v>
      </c>
      <c r="G177" s="221" t="s">
        <v>972</v>
      </c>
      <c r="H177" s="222">
        <v>25</v>
      </c>
      <c r="I177" s="223"/>
      <c r="J177" s="224">
        <f>ROUND(I177*H177,0)</f>
        <v>0</v>
      </c>
      <c r="K177" s="220" t="s">
        <v>1</v>
      </c>
      <c r="L177" s="225"/>
      <c r="M177" s="226" t="s">
        <v>1</v>
      </c>
      <c r="N177" s="227" t="s">
        <v>42</v>
      </c>
      <c r="O177" s="7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1" t="s">
        <v>238</v>
      </c>
      <c r="AT177" s="191" t="s">
        <v>370</v>
      </c>
      <c r="AU177" s="191" t="s">
        <v>208</v>
      </c>
      <c r="AY177" s="18" t="s">
        <v>197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</v>
      </c>
      <c r="BK177" s="192">
        <f>ROUND(I177*H177,0)</f>
        <v>0</v>
      </c>
      <c r="BL177" s="18" t="s">
        <v>96</v>
      </c>
      <c r="BM177" s="191" t="s">
        <v>543</v>
      </c>
    </row>
    <row r="178" s="2" customFormat="1" ht="16.5" customHeight="1">
      <c r="A178" s="37"/>
      <c r="B178" s="179"/>
      <c r="C178" s="218" t="s">
        <v>392</v>
      </c>
      <c r="D178" s="218" t="s">
        <v>370</v>
      </c>
      <c r="E178" s="219" t="s">
        <v>1044</v>
      </c>
      <c r="F178" s="220" t="s">
        <v>1045</v>
      </c>
      <c r="G178" s="221" t="s">
        <v>972</v>
      </c>
      <c r="H178" s="222">
        <v>54</v>
      </c>
      <c r="I178" s="223"/>
      <c r="J178" s="224">
        <f>ROUND(I178*H178,0)</f>
        <v>0</v>
      </c>
      <c r="K178" s="220" t="s">
        <v>1</v>
      </c>
      <c r="L178" s="225"/>
      <c r="M178" s="226" t="s">
        <v>1</v>
      </c>
      <c r="N178" s="227" t="s">
        <v>42</v>
      </c>
      <c r="O178" s="7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1" t="s">
        <v>238</v>
      </c>
      <c r="AT178" s="191" t="s">
        <v>370</v>
      </c>
      <c r="AU178" s="191" t="s">
        <v>208</v>
      </c>
      <c r="AY178" s="18" t="s">
        <v>197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8</v>
      </c>
      <c r="BK178" s="192">
        <f>ROUND(I178*H178,0)</f>
        <v>0</v>
      </c>
      <c r="BL178" s="18" t="s">
        <v>96</v>
      </c>
      <c r="BM178" s="191" t="s">
        <v>553</v>
      </c>
    </row>
    <row r="179" s="2" customFormat="1" ht="16.5" customHeight="1">
      <c r="A179" s="37"/>
      <c r="B179" s="179"/>
      <c r="C179" s="218" t="s">
        <v>397</v>
      </c>
      <c r="D179" s="218" t="s">
        <v>370</v>
      </c>
      <c r="E179" s="219" t="s">
        <v>1046</v>
      </c>
      <c r="F179" s="220" t="s">
        <v>1047</v>
      </c>
      <c r="G179" s="221" t="s">
        <v>972</v>
      </c>
      <c r="H179" s="222">
        <v>16</v>
      </c>
      <c r="I179" s="223"/>
      <c r="J179" s="224">
        <f>ROUND(I179*H179,0)</f>
        <v>0</v>
      </c>
      <c r="K179" s="220" t="s">
        <v>1</v>
      </c>
      <c r="L179" s="225"/>
      <c r="M179" s="226" t="s">
        <v>1</v>
      </c>
      <c r="N179" s="227" t="s">
        <v>42</v>
      </c>
      <c r="O179" s="7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238</v>
      </c>
      <c r="AT179" s="191" t="s">
        <v>370</v>
      </c>
      <c r="AU179" s="191" t="s">
        <v>208</v>
      </c>
      <c r="AY179" s="18" t="s">
        <v>197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96</v>
      </c>
      <c r="BM179" s="191" t="s">
        <v>565</v>
      </c>
    </row>
    <row r="180" s="2" customFormat="1" ht="16.5" customHeight="1">
      <c r="A180" s="37"/>
      <c r="B180" s="179"/>
      <c r="C180" s="218" t="s">
        <v>402</v>
      </c>
      <c r="D180" s="218" t="s">
        <v>370</v>
      </c>
      <c r="E180" s="219" t="s">
        <v>1048</v>
      </c>
      <c r="F180" s="220" t="s">
        <v>1049</v>
      </c>
      <c r="G180" s="221" t="s">
        <v>972</v>
      </c>
      <c r="H180" s="222">
        <v>9</v>
      </c>
      <c r="I180" s="223"/>
      <c r="J180" s="224">
        <f>ROUND(I180*H180,0)</f>
        <v>0</v>
      </c>
      <c r="K180" s="220" t="s">
        <v>1</v>
      </c>
      <c r="L180" s="225"/>
      <c r="M180" s="226" t="s">
        <v>1</v>
      </c>
      <c r="N180" s="227" t="s">
        <v>42</v>
      </c>
      <c r="O180" s="7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1" t="s">
        <v>238</v>
      </c>
      <c r="AT180" s="191" t="s">
        <v>370</v>
      </c>
      <c r="AU180" s="191" t="s">
        <v>208</v>
      </c>
      <c r="AY180" s="18" t="s">
        <v>197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8</v>
      </c>
      <c r="BK180" s="192">
        <f>ROUND(I180*H180,0)</f>
        <v>0</v>
      </c>
      <c r="BL180" s="18" t="s">
        <v>96</v>
      </c>
      <c r="BM180" s="191" t="s">
        <v>575</v>
      </c>
    </row>
    <row r="181" s="2" customFormat="1" ht="16.5" customHeight="1">
      <c r="A181" s="37"/>
      <c r="B181" s="179"/>
      <c r="C181" s="218" t="s">
        <v>407</v>
      </c>
      <c r="D181" s="218" t="s">
        <v>370</v>
      </c>
      <c r="E181" s="219" t="s">
        <v>1050</v>
      </c>
      <c r="F181" s="220" t="s">
        <v>1051</v>
      </c>
      <c r="G181" s="221" t="s">
        <v>972</v>
      </c>
      <c r="H181" s="222">
        <v>6</v>
      </c>
      <c r="I181" s="223"/>
      <c r="J181" s="224">
        <f>ROUND(I181*H181,0)</f>
        <v>0</v>
      </c>
      <c r="K181" s="220" t="s">
        <v>1</v>
      </c>
      <c r="L181" s="225"/>
      <c r="M181" s="226" t="s">
        <v>1</v>
      </c>
      <c r="N181" s="227" t="s">
        <v>42</v>
      </c>
      <c r="O181" s="7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1" t="s">
        <v>238</v>
      </c>
      <c r="AT181" s="191" t="s">
        <v>370</v>
      </c>
      <c r="AU181" s="191" t="s">
        <v>208</v>
      </c>
      <c r="AY181" s="18" t="s">
        <v>197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</v>
      </c>
      <c r="BK181" s="192">
        <f>ROUND(I181*H181,0)</f>
        <v>0</v>
      </c>
      <c r="BL181" s="18" t="s">
        <v>96</v>
      </c>
      <c r="BM181" s="191" t="s">
        <v>585</v>
      </c>
    </row>
    <row r="182" s="2" customFormat="1" ht="16.5" customHeight="1">
      <c r="A182" s="37"/>
      <c r="B182" s="179"/>
      <c r="C182" s="218" t="s">
        <v>412</v>
      </c>
      <c r="D182" s="218" t="s">
        <v>370</v>
      </c>
      <c r="E182" s="219" t="s">
        <v>1052</v>
      </c>
      <c r="F182" s="220" t="s">
        <v>1053</v>
      </c>
      <c r="G182" s="221" t="s">
        <v>972</v>
      </c>
      <c r="H182" s="222">
        <v>35</v>
      </c>
      <c r="I182" s="223"/>
      <c r="J182" s="224">
        <f>ROUND(I182*H182,0)</f>
        <v>0</v>
      </c>
      <c r="K182" s="220" t="s">
        <v>1</v>
      </c>
      <c r="L182" s="225"/>
      <c r="M182" s="226" t="s">
        <v>1</v>
      </c>
      <c r="N182" s="227" t="s">
        <v>42</v>
      </c>
      <c r="O182" s="7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1" t="s">
        <v>238</v>
      </c>
      <c r="AT182" s="191" t="s">
        <v>370</v>
      </c>
      <c r="AU182" s="191" t="s">
        <v>208</v>
      </c>
      <c r="AY182" s="18" t="s">
        <v>197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</v>
      </c>
      <c r="BK182" s="192">
        <f>ROUND(I182*H182,0)</f>
        <v>0</v>
      </c>
      <c r="BL182" s="18" t="s">
        <v>96</v>
      </c>
      <c r="BM182" s="191" t="s">
        <v>596</v>
      </c>
    </row>
    <row r="183" s="2" customFormat="1" ht="16.5" customHeight="1">
      <c r="A183" s="37"/>
      <c r="B183" s="179"/>
      <c r="C183" s="218" t="s">
        <v>417</v>
      </c>
      <c r="D183" s="218" t="s">
        <v>370</v>
      </c>
      <c r="E183" s="219" t="s">
        <v>1054</v>
      </c>
      <c r="F183" s="220" t="s">
        <v>1055</v>
      </c>
      <c r="G183" s="221" t="s">
        <v>972</v>
      </c>
      <c r="H183" s="222">
        <v>98</v>
      </c>
      <c r="I183" s="223"/>
      <c r="J183" s="224">
        <f>ROUND(I183*H183,0)</f>
        <v>0</v>
      </c>
      <c r="K183" s="220" t="s">
        <v>1</v>
      </c>
      <c r="L183" s="225"/>
      <c r="M183" s="226" t="s">
        <v>1</v>
      </c>
      <c r="N183" s="227" t="s">
        <v>42</v>
      </c>
      <c r="O183" s="7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238</v>
      </c>
      <c r="AT183" s="191" t="s">
        <v>370</v>
      </c>
      <c r="AU183" s="191" t="s">
        <v>208</v>
      </c>
      <c r="AY183" s="18" t="s">
        <v>197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96</v>
      </c>
      <c r="BM183" s="191" t="s">
        <v>606</v>
      </c>
    </row>
    <row r="184" s="2" customFormat="1" ht="16.5" customHeight="1">
      <c r="A184" s="37"/>
      <c r="B184" s="179"/>
      <c r="C184" s="218" t="s">
        <v>425</v>
      </c>
      <c r="D184" s="218" t="s">
        <v>370</v>
      </c>
      <c r="E184" s="219" t="s">
        <v>1056</v>
      </c>
      <c r="F184" s="220" t="s">
        <v>1057</v>
      </c>
      <c r="G184" s="221" t="s">
        <v>972</v>
      </c>
      <c r="H184" s="222">
        <v>37</v>
      </c>
      <c r="I184" s="223"/>
      <c r="J184" s="224">
        <f>ROUND(I184*H184,0)</f>
        <v>0</v>
      </c>
      <c r="K184" s="220" t="s">
        <v>1</v>
      </c>
      <c r="L184" s="225"/>
      <c r="M184" s="226" t="s">
        <v>1</v>
      </c>
      <c r="N184" s="227" t="s">
        <v>42</v>
      </c>
      <c r="O184" s="7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1" t="s">
        <v>238</v>
      </c>
      <c r="AT184" s="191" t="s">
        <v>370</v>
      </c>
      <c r="AU184" s="191" t="s">
        <v>208</v>
      </c>
      <c r="AY184" s="18" t="s">
        <v>197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</v>
      </c>
      <c r="BK184" s="192">
        <f>ROUND(I184*H184,0)</f>
        <v>0</v>
      </c>
      <c r="BL184" s="18" t="s">
        <v>96</v>
      </c>
      <c r="BM184" s="191" t="s">
        <v>616</v>
      </c>
    </row>
    <row r="185" s="12" customFormat="1" ht="20.88" customHeight="1">
      <c r="A185" s="12"/>
      <c r="B185" s="166"/>
      <c r="C185" s="12"/>
      <c r="D185" s="167" t="s">
        <v>76</v>
      </c>
      <c r="E185" s="177" t="s">
        <v>1058</v>
      </c>
      <c r="F185" s="177" t="s">
        <v>1059</v>
      </c>
      <c r="G185" s="12"/>
      <c r="H185" s="12"/>
      <c r="I185" s="169"/>
      <c r="J185" s="178">
        <f>BK185</f>
        <v>0</v>
      </c>
      <c r="K185" s="12"/>
      <c r="L185" s="166"/>
      <c r="M185" s="171"/>
      <c r="N185" s="172"/>
      <c r="O185" s="172"/>
      <c r="P185" s="173">
        <f>SUM(P186:P200)</f>
        <v>0</v>
      </c>
      <c r="Q185" s="172"/>
      <c r="R185" s="173">
        <f>SUM(R186:R200)</f>
        <v>0</v>
      </c>
      <c r="S185" s="172"/>
      <c r="T185" s="174">
        <f>SUM(T186:T200)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7" t="s">
        <v>8</v>
      </c>
      <c r="AT185" s="175" t="s">
        <v>76</v>
      </c>
      <c r="AU185" s="175" t="s">
        <v>81</v>
      </c>
      <c r="AY185" s="167" t="s">
        <v>197</v>
      </c>
      <c r="BK185" s="176">
        <f>SUM(BK186:BK200)</f>
        <v>0</v>
      </c>
    </row>
    <row r="186" s="2" customFormat="1" ht="16.5" customHeight="1">
      <c r="A186" s="37"/>
      <c r="B186" s="179"/>
      <c r="C186" s="218" t="s">
        <v>430</v>
      </c>
      <c r="D186" s="218" t="s">
        <v>370</v>
      </c>
      <c r="E186" s="219" t="s">
        <v>1060</v>
      </c>
      <c r="F186" s="220" t="s">
        <v>1061</v>
      </c>
      <c r="G186" s="221" t="s">
        <v>287</v>
      </c>
      <c r="H186" s="222">
        <v>124</v>
      </c>
      <c r="I186" s="223"/>
      <c r="J186" s="224">
        <f>ROUND(I186*H186,0)</f>
        <v>0</v>
      </c>
      <c r="K186" s="220" t="s">
        <v>1</v>
      </c>
      <c r="L186" s="225"/>
      <c r="M186" s="226" t="s">
        <v>1</v>
      </c>
      <c r="N186" s="227" t="s">
        <v>42</v>
      </c>
      <c r="O186" s="7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1" t="s">
        <v>238</v>
      </c>
      <c r="AT186" s="191" t="s">
        <v>370</v>
      </c>
      <c r="AU186" s="191" t="s">
        <v>208</v>
      </c>
      <c r="AY186" s="18" t="s">
        <v>197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</v>
      </c>
      <c r="BK186" s="192">
        <f>ROUND(I186*H186,0)</f>
        <v>0</v>
      </c>
      <c r="BL186" s="18" t="s">
        <v>96</v>
      </c>
      <c r="BM186" s="191" t="s">
        <v>629</v>
      </c>
    </row>
    <row r="187" s="2" customFormat="1" ht="16.5" customHeight="1">
      <c r="A187" s="37"/>
      <c r="B187" s="179"/>
      <c r="C187" s="218" t="s">
        <v>436</v>
      </c>
      <c r="D187" s="218" t="s">
        <v>370</v>
      </c>
      <c r="E187" s="219" t="s">
        <v>1062</v>
      </c>
      <c r="F187" s="220" t="s">
        <v>1063</v>
      </c>
      <c r="G187" s="221" t="s">
        <v>287</v>
      </c>
      <c r="H187" s="222">
        <v>1530</v>
      </c>
      <c r="I187" s="223"/>
      <c r="J187" s="224">
        <f>ROUND(I187*H187,0)</f>
        <v>0</v>
      </c>
      <c r="K187" s="220" t="s">
        <v>1</v>
      </c>
      <c r="L187" s="225"/>
      <c r="M187" s="226" t="s">
        <v>1</v>
      </c>
      <c r="N187" s="227" t="s">
        <v>42</v>
      </c>
      <c r="O187" s="7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1" t="s">
        <v>238</v>
      </c>
      <c r="AT187" s="191" t="s">
        <v>370</v>
      </c>
      <c r="AU187" s="191" t="s">
        <v>208</v>
      </c>
      <c r="AY187" s="18" t="s">
        <v>197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</v>
      </c>
      <c r="BK187" s="192">
        <f>ROUND(I187*H187,0)</f>
        <v>0</v>
      </c>
      <c r="BL187" s="18" t="s">
        <v>96</v>
      </c>
      <c r="BM187" s="191" t="s">
        <v>642</v>
      </c>
    </row>
    <row r="188" s="2" customFormat="1" ht="16.5" customHeight="1">
      <c r="A188" s="37"/>
      <c r="B188" s="179"/>
      <c r="C188" s="218" t="s">
        <v>441</v>
      </c>
      <c r="D188" s="218" t="s">
        <v>370</v>
      </c>
      <c r="E188" s="219" t="s">
        <v>1064</v>
      </c>
      <c r="F188" s="220" t="s">
        <v>1065</v>
      </c>
      <c r="G188" s="221" t="s">
        <v>287</v>
      </c>
      <c r="H188" s="222">
        <v>1650</v>
      </c>
      <c r="I188" s="223"/>
      <c r="J188" s="224">
        <f>ROUND(I188*H188,0)</f>
        <v>0</v>
      </c>
      <c r="K188" s="220" t="s">
        <v>1</v>
      </c>
      <c r="L188" s="225"/>
      <c r="M188" s="226" t="s">
        <v>1</v>
      </c>
      <c r="N188" s="227" t="s">
        <v>42</v>
      </c>
      <c r="O188" s="7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1" t="s">
        <v>238</v>
      </c>
      <c r="AT188" s="191" t="s">
        <v>370</v>
      </c>
      <c r="AU188" s="191" t="s">
        <v>208</v>
      </c>
      <c r="AY188" s="18" t="s">
        <v>197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</v>
      </c>
      <c r="BK188" s="192">
        <f>ROUND(I188*H188,0)</f>
        <v>0</v>
      </c>
      <c r="BL188" s="18" t="s">
        <v>96</v>
      </c>
      <c r="BM188" s="191" t="s">
        <v>651</v>
      </c>
    </row>
    <row r="189" s="2" customFormat="1" ht="16.5" customHeight="1">
      <c r="A189" s="37"/>
      <c r="B189" s="179"/>
      <c r="C189" s="218" t="s">
        <v>449</v>
      </c>
      <c r="D189" s="218" t="s">
        <v>370</v>
      </c>
      <c r="E189" s="219" t="s">
        <v>1066</v>
      </c>
      <c r="F189" s="220" t="s">
        <v>1067</v>
      </c>
      <c r="G189" s="221" t="s">
        <v>287</v>
      </c>
      <c r="H189" s="222">
        <v>355</v>
      </c>
      <c r="I189" s="223"/>
      <c r="J189" s="224">
        <f>ROUND(I189*H189,0)</f>
        <v>0</v>
      </c>
      <c r="K189" s="220" t="s">
        <v>1</v>
      </c>
      <c r="L189" s="225"/>
      <c r="M189" s="226" t="s">
        <v>1</v>
      </c>
      <c r="N189" s="227" t="s">
        <v>42</v>
      </c>
      <c r="O189" s="7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1" t="s">
        <v>238</v>
      </c>
      <c r="AT189" s="191" t="s">
        <v>370</v>
      </c>
      <c r="AU189" s="191" t="s">
        <v>208</v>
      </c>
      <c r="AY189" s="18" t="s">
        <v>197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</v>
      </c>
      <c r="BK189" s="192">
        <f>ROUND(I189*H189,0)</f>
        <v>0</v>
      </c>
      <c r="BL189" s="18" t="s">
        <v>96</v>
      </c>
      <c r="BM189" s="191" t="s">
        <v>663</v>
      </c>
    </row>
    <row r="190" s="2" customFormat="1" ht="16.5" customHeight="1">
      <c r="A190" s="37"/>
      <c r="B190" s="179"/>
      <c r="C190" s="218" t="s">
        <v>456</v>
      </c>
      <c r="D190" s="218" t="s">
        <v>370</v>
      </c>
      <c r="E190" s="219" t="s">
        <v>1068</v>
      </c>
      <c r="F190" s="220" t="s">
        <v>1069</v>
      </c>
      <c r="G190" s="221" t="s">
        <v>287</v>
      </c>
      <c r="H190" s="222">
        <v>27</v>
      </c>
      <c r="I190" s="223"/>
      <c r="J190" s="224">
        <f>ROUND(I190*H190,0)</f>
        <v>0</v>
      </c>
      <c r="K190" s="220" t="s">
        <v>1</v>
      </c>
      <c r="L190" s="225"/>
      <c r="M190" s="226" t="s">
        <v>1</v>
      </c>
      <c r="N190" s="227" t="s">
        <v>42</v>
      </c>
      <c r="O190" s="7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1" t="s">
        <v>238</v>
      </c>
      <c r="AT190" s="191" t="s">
        <v>370</v>
      </c>
      <c r="AU190" s="191" t="s">
        <v>208</v>
      </c>
      <c r="AY190" s="18" t="s">
        <v>197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</v>
      </c>
      <c r="BK190" s="192">
        <f>ROUND(I190*H190,0)</f>
        <v>0</v>
      </c>
      <c r="BL190" s="18" t="s">
        <v>96</v>
      </c>
      <c r="BM190" s="191" t="s">
        <v>674</v>
      </c>
    </row>
    <row r="191" s="2" customFormat="1" ht="16.5" customHeight="1">
      <c r="A191" s="37"/>
      <c r="B191" s="179"/>
      <c r="C191" s="218" t="s">
        <v>463</v>
      </c>
      <c r="D191" s="218" t="s">
        <v>370</v>
      </c>
      <c r="E191" s="219" t="s">
        <v>1070</v>
      </c>
      <c r="F191" s="220" t="s">
        <v>1071</v>
      </c>
      <c r="G191" s="221" t="s">
        <v>287</v>
      </c>
      <c r="H191" s="222">
        <v>76</v>
      </c>
      <c r="I191" s="223"/>
      <c r="J191" s="224">
        <f>ROUND(I191*H191,0)</f>
        <v>0</v>
      </c>
      <c r="K191" s="220" t="s">
        <v>1</v>
      </c>
      <c r="L191" s="225"/>
      <c r="M191" s="226" t="s">
        <v>1</v>
      </c>
      <c r="N191" s="227" t="s">
        <v>42</v>
      </c>
      <c r="O191" s="7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1" t="s">
        <v>238</v>
      </c>
      <c r="AT191" s="191" t="s">
        <v>370</v>
      </c>
      <c r="AU191" s="191" t="s">
        <v>208</v>
      </c>
      <c r="AY191" s="18" t="s">
        <v>197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</v>
      </c>
      <c r="BK191" s="192">
        <f>ROUND(I191*H191,0)</f>
        <v>0</v>
      </c>
      <c r="BL191" s="18" t="s">
        <v>96</v>
      </c>
      <c r="BM191" s="191" t="s">
        <v>685</v>
      </c>
    </row>
    <row r="192" s="2" customFormat="1" ht="16.5" customHeight="1">
      <c r="A192" s="37"/>
      <c r="B192" s="179"/>
      <c r="C192" s="218" t="s">
        <v>470</v>
      </c>
      <c r="D192" s="218" t="s">
        <v>370</v>
      </c>
      <c r="E192" s="219" t="s">
        <v>1072</v>
      </c>
      <c r="F192" s="220" t="s">
        <v>1073</v>
      </c>
      <c r="G192" s="221" t="s">
        <v>287</v>
      </c>
      <c r="H192" s="222">
        <v>35</v>
      </c>
      <c r="I192" s="223"/>
      <c r="J192" s="224">
        <f>ROUND(I192*H192,0)</f>
        <v>0</v>
      </c>
      <c r="K192" s="220" t="s">
        <v>1</v>
      </c>
      <c r="L192" s="225"/>
      <c r="M192" s="226" t="s">
        <v>1</v>
      </c>
      <c r="N192" s="227" t="s">
        <v>42</v>
      </c>
      <c r="O192" s="7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238</v>
      </c>
      <c r="AT192" s="191" t="s">
        <v>370</v>
      </c>
      <c r="AU192" s="191" t="s">
        <v>208</v>
      </c>
      <c r="AY192" s="18" t="s">
        <v>197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96</v>
      </c>
      <c r="BM192" s="191" t="s">
        <v>693</v>
      </c>
    </row>
    <row r="193" s="2" customFormat="1" ht="16.5" customHeight="1">
      <c r="A193" s="37"/>
      <c r="B193" s="179"/>
      <c r="C193" s="218" t="s">
        <v>477</v>
      </c>
      <c r="D193" s="218" t="s">
        <v>370</v>
      </c>
      <c r="E193" s="219" t="s">
        <v>1074</v>
      </c>
      <c r="F193" s="220" t="s">
        <v>1075</v>
      </c>
      <c r="G193" s="221" t="s">
        <v>287</v>
      </c>
      <c r="H193" s="222">
        <v>25</v>
      </c>
      <c r="I193" s="223"/>
      <c r="J193" s="224">
        <f>ROUND(I193*H193,0)</f>
        <v>0</v>
      </c>
      <c r="K193" s="220" t="s">
        <v>1</v>
      </c>
      <c r="L193" s="225"/>
      <c r="M193" s="226" t="s">
        <v>1</v>
      </c>
      <c r="N193" s="227" t="s">
        <v>42</v>
      </c>
      <c r="O193" s="7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1" t="s">
        <v>238</v>
      </c>
      <c r="AT193" s="191" t="s">
        <v>370</v>
      </c>
      <c r="AU193" s="191" t="s">
        <v>208</v>
      </c>
      <c r="AY193" s="18" t="s">
        <v>197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8</v>
      </c>
      <c r="BK193" s="192">
        <f>ROUND(I193*H193,0)</f>
        <v>0</v>
      </c>
      <c r="BL193" s="18" t="s">
        <v>96</v>
      </c>
      <c r="BM193" s="191" t="s">
        <v>701</v>
      </c>
    </row>
    <row r="194" s="2" customFormat="1" ht="16.5" customHeight="1">
      <c r="A194" s="37"/>
      <c r="B194" s="179"/>
      <c r="C194" s="218" t="s">
        <v>482</v>
      </c>
      <c r="D194" s="218" t="s">
        <v>370</v>
      </c>
      <c r="E194" s="219" t="s">
        <v>1076</v>
      </c>
      <c r="F194" s="220" t="s">
        <v>1077</v>
      </c>
      <c r="G194" s="221" t="s">
        <v>287</v>
      </c>
      <c r="H194" s="222">
        <v>27</v>
      </c>
      <c r="I194" s="223"/>
      <c r="J194" s="224">
        <f>ROUND(I194*H194,0)</f>
        <v>0</v>
      </c>
      <c r="K194" s="220" t="s">
        <v>1</v>
      </c>
      <c r="L194" s="225"/>
      <c r="M194" s="226" t="s">
        <v>1</v>
      </c>
      <c r="N194" s="227" t="s">
        <v>42</v>
      </c>
      <c r="O194" s="7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1" t="s">
        <v>238</v>
      </c>
      <c r="AT194" s="191" t="s">
        <v>370</v>
      </c>
      <c r="AU194" s="191" t="s">
        <v>208</v>
      </c>
      <c r="AY194" s="18" t="s">
        <v>197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</v>
      </c>
      <c r="BK194" s="192">
        <f>ROUND(I194*H194,0)</f>
        <v>0</v>
      </c>
      <c r="BL194" s="18" t="s">
        <v>96</v>
      </c>
      <c r="BM194" s="191" t="s">
        <v>709</v>
      </c>
    </row>
    <row r="195" s="2" customFormat="1" ht="16.5" customHeight="1">
      <c r="A195" s="37"/>
      <c r="B195" s="179"/>
      <c r="C195" s="218" t="s">
        <v>486</v>
      </c>
      <c r="D195" s="218" t="s">
        <v>370</v>
      </c>
      <c r="E195" s="219" t="s">
        <v>1078</v>
      </c>
      <c r="F195" s="220" t="s">
        <v>1079</v>
      </c>
      <c r="G195" s="221" t="s">
        <v>287</v>
      </c>
      <c r="H195" s="222">
        <v>3880</v>
      </c>
      <c r="I195" s="223"/>
      <c r="J195" s="224">
        <f>ROUND(I195*H195,0)</f>
        <v>0</v>
      </c>
      <c r="K195" s="220" t="s">
        <v>1</v>
      </c>
      <c r="L195" s="225"/>
      <c r="M195" s="226" t="s">
        <v>1</v>
      </c>
      <c r="N195" s="227" t="s">
        <v>42</v>
      </c>
      <c r="O195" s="7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1" t="s">
        <v>238</v>
      </c>
      <c r="AT195" s="191" t="s">
        <v>370</v>
      </c>
      <c r="AU195" s="191" t="s">
        <v>208</v>
      </c>
      <c r="AY195" s="18" t="s">
        <v>197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</v>
      </c>
      <c r="BK195" s="192">
        <f>ROUND(I195*H195,0)</f>
        <v>0</v>
      </c>
      <c r="BL195" s="18" t="s">
        <v>96</v>
      </c>
      <c r="BM195" s="191" t="s">
        <v>718</v>
      </c>
    </row>
    <row r="196" s="2" customFormat="1" ht="16.5" customHeight="1">
      <c r="A196" s="37"/>
      <c r="B196" s="179"/>
      <c r="C196" s="218" t="s">
        <v>496</v>
      </c>
      <c r="D196" s="218" t="s">
        <v>370</v>
      </c>
      <c r="E196" s="219" t="s">
        <v>1080</v>
      </c>
      <c r="F196" s="220" t="s">
        <v>1081</v>
      </c>
      <c r="G196" s="221" t="s">
        <v>287</v>
      </c>
      <c r="H196" s="222">
        <v>12</v>
      </c>
      <c r="I196" s="223"/>
      <c r="J196" s="224">
        <f>ROUND(I196*H196,0)</f>
        <v>0</v>
      </c>
      <c r="K196" s="220" t="s">
        <v>1</v>
      </c>
      <c r="L196" s="225"/>
      <c r="M196" s="226" t="s">
        <v>1</v>
      </c>
      <c r="N196" s="227" t="s">
        <v>42</v>
      </c>
      <c r="O196" s="7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1" t="s">
        <v>238</v>
      </c>
      <c r="AT196" s="191" t="s">
        <v>370</v>
      </c>
      <c r="AU196" s="191" t="s">
        <v>208</v>
      </c>
      <c r="AY196" s="18" t="s">
        <v>197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8</v>
      </c>
      <c r="BK196" s="192">
        <f>ROUND(I196*H196,0)</f>
        <v>0</v>
      </c>
      <c r="BL196" s="18" t="s">
        <v>96</v>
      </c>
      <c r="BM196" s="191" t="s">
        <v>728</v>
      </c>
    </row>
    <row r="197" s="2" customFormat="1" ht="16.5" customHeight="1">
      <c r="A197" s="37"/>
      <c r="B197" s="179"/>
      <c r="C197" s="218" t="s">
        <v>500</v>
      </c>
      <c r="D197" s="218" t="s">
        <v>370</v>
      </c>
      <c r="E197" s="219" t="s">
        <v>1082</v>
      </c>
      <c r="F197" s="220" t="s">
        <v>1083</v>
      </c>
      <c r="G197" s="221" t="s">
        <v>287</v>
      </c>
      <c r="H197" s="222">
        <v>66</v>
      </c>
      <c r="I197" s="223"/>
      <c r="J197" s="224">
        <f>ROUND(I197*H197,0)</f>
        <v>0</v>
      </c>
      <c r="K197" s="220" t="s">
        <v>1</v>
      </c>
      <c r="L197" s="225"/>
      <c r="M197" s="226" t="s">
        <v>1</v>
      </c>
      <c r="N197" s="227" t="s">
        <v>42</v>
      </c>
      <c r="O197" s="7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1" t="s">
        <v>238</v>
      </c>
      <c r="AT197" s="191" t="s">
        <v>370</v>
      </c>
      <c r="AU197" s="191" t="s">
        <v>208</v>
      </c>
      <c r="AY197" s="18" t="s">
        <v>197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</v>
      </c>
      <c r="BK197" s="192">
        <f>ROUND(I197*H197,0)</f>
        <v>0</v>
      </c>
      <c r="BL197" s="18" t="s">
        <v>96</v>
      </c>
      <c r="BM197" s="191" t="s">
        <v>737</v>
      </c>
    </row>
    <row r="198" s="2" customFormat="1" ht="16.5" customHeight="1">
      <c r="A198" s="37"/>
      <c r="B198" s="179"/>
      <c r="C198" s="218" t="s">
        <v>504</v>
      </c>
      <c r="D198" s="218" t="s">
        <v>370</v>
      </c>
      <c r="E198" s="219" t="s">
        <v>1084</v>
      </c>
      <c r="F198" s="220" t="s">
        <v>1085</v>
      </c>
      <c r="G198" s="221" t="s">
        <v>287</v>
      </c>
      <c r="H198" s="222">
        <v>12</v>
      </c>
      <c r="I198" s="223"/>
      <c r="J198" s="224">
        <f>ROUND(I198*H198,0)</f>
        <v>0</v>
      </c>
      <c r="K198" s="220" t="s">
        <v>1</v>
      </c>
      <c r="L198" s="225"/>
      <c r="M198" s="226" t="s">
        <v>1</v>
      </c>
      <c r="N198" s="227" t="s">
        <v>42</v>
      </c>
      <c r="O198" s="7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1" t="s">
        <v>238</v>
      </c>
      <c r="AT198" s="191" t="s">
        <v>370</v>
      </c>
      <c r="AU198" s="191" t="s">
        <v>208</v>
      </c>
      <c r="AY198" s="18" t="s">
        <v>197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8</v>
      </c>
      <c r="BK198" s="192">
        <f>ROUND(I198*H198,0)</f>
        <v>0</v>
      </c>
      <c r="BL198" s="18" t="s">
        <v>96</v>
      </c>
      <c r="BM198" s="191" t="s">
        <v>746</v>
      </c>
    </row>
    <row r="199" s="2" customFormat="1" ht="16.5" customHeight="1">
      <c r="A199" s="37"/>
      <c r="B199" s="179"/>
      <c r="C199" s="218" t="s">
        <v>509</v>
      </c>
      <c r="D199" s="218" t="s">
        <v>370</v>
      </c>
      <c r="E199" s="219" t="s">
        <v>1086</v>
      </c>
      <c r="F199" s="220" t="s">
        <v>1087</v>
      </c>
      <c r="G199" s="221" t="s">
        <v>287</v>
      </c>
      <c r="H199" s="222">
        <v>33</v>
      </c>
      <c r="I199" s="223"/>
      <c r="J199" s="224">
        <f>ROUND(I199*H199,0)</f>
        <v>0</v>
      </c>
      <c r="K199" s="220" t="s">
        <v>1</v>
      </c>
      <c r="L199" s="225"/>
      <c r="M199" s="226" t="s">
        <v>1</v>
      </c>
      <c r="N199" s="227" t="s">
        <v>42</v>
      </c>
      <c r="O199" s="7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1" t="s">
        <v>238</v>
      </c>
      <c r="AT199" s="191" t="s">
        <v>370</v>
      </c>
      <c r="AU199" s="191" t="s">
        <v>208</v>
      </c>
      <c r="AY199" s="18" t="s">
        <v>197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8</v>
      </c>
      <c r="BK199" s="192">
        <f>ROUND(I199*H199,0)</f>
        <v>0</v>
      </c>
      <c r="BL199" s="18" t="s">
        <v>96</v>
      </c>
      <c r="BM199" s="191" t="s">
        <v>754</v>
      </c>
    </row>
    <row r="200" s="2" customFormat="1" ht="16.5" customHeight="1">
      <c r="A200" s="37"/>
      <c r="B200" s="179"/>
      <c r="C200" s="218" t="s">
        <v>513</v>
      </c>
      <c r="D200" s="218" t="s">
        <v>370</v>
      </c>
      <c r="E200" s="219" t="s">
        <v>1088</v>
      </c>
      <c r="F200" s="220" t="s">
        <v>1089</v>
      </c>
      <c r="G200" s="221" t="s">
        <v>287</v>
      </c>
      <c r="H200" s="222">
        <v>58</v>
      </c>
      <c r="I200" s="223"/>
      <c r="J200" s="224">
        <f>ROUND(I200*H200,0)</f>
        <v>0</v>
      </c>
      <c r="K200" s="220" t="s">
        <v>1</v>
      </c>
      <c r="L200" s="225"/>
      <c r="M200" s="226" t="s">
        <v>1</v>
      </c>
      <c r="N200" s="227" t="s">
        <v>42</v>
      </c>
      <c r="O200" s="7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1" t="s">
        <v>238</v>
      </c>
      <c r="AT200" s="191" t="s">
        <v>370</v>
      </c>
      <c r="AU200" s="191" t="s">
        <v>208</v>
      </c>
      <c r="AY200" s="18" t="s">
        <v>197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</v>
      </c>
      <c r="BK200" s="192">
        <f>ROUND(I200*H200,0)</f>
        <v>0</v>
      </c>
      <c r="BL200" s="18" t="s">
        <v>96</v>
      </c>
      <c r="BM200" s="191" t="s">
        <v>763</v>
      </c>
    </row>
    <row r="201" s="12" customFormat="1" ht="20.88" customHeight="1">
      <c r="A201" s="12"/>
      <c r="B201" s="166"/>
      <c r="C201" s="12"/>
      <c r="D201" s="167" t="s">
        <v>76</v>
      </c>
      <c r="E201" s="177" t="s">
        <v>1090</v>
      </c>
      <c r="F201" s="177" t="s">
        <v>1091</v>
      </c>
      <c r="G201" s="12"/>
      <c r="H201" s="12"/>
      <c r="I201" s="169"/>
      <c r="J201" s="178">
        <f>BK201</f>
        <v>0</v>
      </c>
      <c r="K201" s="12"/>
      <c r="L201" s="166"/>
      <c r="M201" s="171"/>
      <c r="N201" s="172"/>
      <c r="O201" s="172"/>
      <c r="P201" s="173">
        <f>SUM(P202:P209)</f>
        <v>0</v>
      </c>
      <c r="Q201" s="172"/>
      <c r="R201" s="173">
        <f>SUM(R202:R209)</f>
        <v>0</v>
      </c>
      <c r="S201" s="172"/>
      <c r="T201" s="174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7" t="s">
        <v>8</v>
      </c>
      <c r="AT201" s="175" t="s">
        <v>76</v>
      </c>
      <c r="AU201" s="175" t="s">
        <v>81</v>
      </c>
      <c r="AY201" s="167" t="s">
        <v>197</v>
      </c>
      <c r="BK201" s="176">
        <f>SUM(BK202:BK209)</f>
        <v>0</v>
      </c>
    </row>
    <row r="202" s="2" customFormat="1" ht="16.5" customHeight="1">
      <c r="A202" s="37"/>
      <c r="B202" s="179"/>
      <c r="C202" s="218" t="s">
        <v>519</v>
      </c>
      <c r="D202" s="218" t="s">
        <v>370</v>
      </c>
      <c r="E202" s="219" t="s">
        <v>1092</v>
      </c>
      <c r="F202" s="220" t="s">
        <v>1093</v>
      </c>
      <c r="G202" s="221" t="s">
        <v>972</v>
      </c>
      <c r="H202" s="222">
        <v>27</v>
      </c>
      <c r="I202" s="223"/>
      <c r="J202" s="224">
        <f>ROUND(I202*H202,0)</f>
        <v>0</v>
      </c>
      <c r="K202" s="220" t="s">
        <v>1</v>
      </c>
      <c r="L202" s="225"/>
      <c r="M202" s="226" t="s">
        <v>1</v>
      </c>
      <c r="N202" s="227" t="s">
        <v>42</v>
      </c>
      <c r="O202" s="7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1" t="s">
        <v>238</v>
      </c>
      <c r="AT202" s="191" t="s">
        <v>370</v>
      </c>
      <c r="AU202" s="191" t="s">
        <v>208</v>
      </c>
      <c r="AY202" s="18" t="s">
        <v>197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</v>
      </c>
      <c r="BK202" s="192">
        <f>ROUND(I202*H202,0)</f>
        <v>0</v>
      </c>
      <c r="BL202" s="18" t="s">
        <v>96</v>
      </c>
      <c r="BM202" s="191" t="s">
        <v>773</v>
      </c>
    </row>
    <row r="203" s="2" customFormat="1" ht="16.5" customHeight="1">
      <c r="A203" s="37"/>
      <c r="B203" s="179"/>
      <c r="C203" s="218" t="s">
        <v>527</v>
      </c>
      <c r="D203" s="218" t="s">
        <v>370</v>
      </c>
      <c r="E203" s="219" t="s">
        <v>1094</v>
      </c>
      <c r="F203" s="220" t="s">
        <v>1095</v>
      </c>
      <c r="G203" s="221" t="s">
        <v>972</v>
      </c>
      <c r="H203" s="222">
        <v>3</v>
      </c>
      <c r="I203" s="223"/>
      <c r="J203" s="224">
        <f>ROUND(I203*H203,0)</f>
        <v>0</v>
      </c>
      <c r="K203" s="220" t="s">
        <v>1</v>
      </c>
      <c r="L203" s="225"/>
      <c r="M203" s="226" t="s">
        <v>1</v>
      </c>
      <c r="N203" s="227" t="s">
        <v>42</v>
      </c>
      <c r="O203" s="7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1" t="s">
        <v>238</v>
      </c>
      <c r="AT203" s="191" t="s">
        <v>370</v>
      </c>
      <c r="AU203" s="191" t="s">
        <v>208</v>
      </c>
      <c r="AY203" s="18" t="s">
        <v>197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8" t="s">
        <v>8</v>
      </c>
      <c r="BK203" s="192">
        <f>ROUND(I203*H203,0)</f>
        <v>0</v>
      </c>
      <c r="BL203" s="18" t="s">
        <v>96</v>
      </c>
      <c r="BM203" s="191" t="s">
        <v>784</v>
      </c>
    </row>
    <row r="204" s="2" customFormat="1" ht="16.5" customHeight="1">
      <c r="A204" s="37"/>
      <c r="B204" s="179"/>
      <c r="C204" s="218" t="s">
        <v>531</v>
      </c>
      <c r="D204" s="218" t="s">
        <v>370</v>
      </c>
      <c r="E204" s="219" t="s">
        <v>1096</v>
      </c>
      <c r="F204" s="220" t="s">
        <v>1097</v>
      </c>
      <c r="G204" s="221" t="s">
        <v>972</v>
      </c>
      <c r="H204" s="222">
        <v>6</v>
      </c>
      <c r="I204" s="223"/>
      <c r="J204" s="224">
        <f>ROUND(I204*H204,0)</f>
        <v>0</v>
      </c>
      <c r="K204" s="220" t="s">
        <v>1</v>
      </c>
      <c r="L204" s="225"/>
      <c r="M204" s="226" t="s">
        <v>1</v>
      </c>
      <c r="N204" s="227" t="s">
        <v>42</v>
      </c>
      <c r="O204" s="7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1" t="s">
        <v>238</v>
      </c>
      <c r="AT204" s="191" t="s">
        <v>370</v>
      </c>
      <c r="AU204" s="191" t="s">
        <v>208</v>
      </c>
      <c r="AY204" s="18" t="s">
        <v>197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</v>
      </c>
      <c r="BK204" s="192">
        <f>ROUND(I204*H204,0)</f>
        <v>0</v>
      </c>
      <c r="BL204" s="18" t="s">
        <v>96</v>
      </c>
      <c r="BM204" s="191" t="s">
        <v>793</v>
      </c>
    </row>
    <row r="205" s="2" customFormat="1" ht="16.5" customHeight="1">
      <c r="A205" s="37"/>
      <c r="B205" s="179"/>
      <c r="C205" s="218" t="s">
        <v>536</v>
      </c>
      <c r="D205" s="218" t="s">
        <v>370</v>
      </c>
      <c r="E205" s="219" t="s">
        <v>1098</v>
      </c>
      <c r="F205" s="220" t="s">
        <v>1099</v>
      </c>
      <c r="G205" s="221" t="s">
        <v>972</v>
      </c>
      <c r="H205" s="222">
        <v>64</v>
      </c>
      <c r="I205" s="223"/>
      <c r="J205" s="224">
        <f>ROUND(I205*H205,0)</f>
        <v>0</v>
      </c>
      <c r="K205" s="220" t="s">
        <v>1</v>
      </c>
      <c r="L205" s="225"/>
      <c r="M205" s="226" t="s">
        <v>1</v>
      </c>
      <c r="N205" s="227" t="s">
        <v>42</v>
      </c>
      <c r="O205" s="7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1" t="s">
        <v>238</v>
      </c>
      <c r="AT205" s="191" t="s">
        <v>370</v>
      </c>
      <c r="AU205" s="191" t="s">
        <v>208</v>
      </c>
      <c r="AY205" s="18" t="s">
        <v>197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</v>
      </c>
      <c r="BK205" s="192">
        <f>ROUND(I205*H205,0)</f>
        <v>0</v>
      </c>
      <c r="BL205" s="18" t="s">
        <v>96</v>
      </c>
      <c r="BM205" s="191" t="s">
        <v>802</v>
      </c>
    </row>
    <row r="206" s="2" customFormat="1" ht="16.5" customHeight="1">
      <c r="A206" s="37"/>
      <c r="B206" s="179"/>
      <c r="C206" s="218" t="s">
        <v>543</v>
      </c>
      <c r="D206" s="218" t="s">
        <v>370</v>
      </c>
      <c r="E206" s="219" t="s">
        <v>1100</v>
      </c>
      <c r="F206" s="220" t="s">
        <v>1101</v>
      </c>
      <c r="G206" s="221" t="s">
        <v>972</v>
      </c>
      <c r="H206" s="222">
        <v>40</v>
      </c>
      <c r="I206" s="223"/>
      <c r="J206" s="224">
        <f>ROUND(I206*H206,0)</f>
        <v>0</v>
      </c>
      <c r="K206" s="220" t="s">
        <v>1</v>
      </c>
      <c r="L206" s="225"/>
      <c r="M206" s="226" t="s">
        <v>1</v>
      </c>
      <c r="N206" s="227" t="s">
        <v>42</v>
      </c>
      <c r="O206" s="7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1" t="s">
        <v>238</v>
      </c>
      <c r="AT206" s="191" t="s">
        <v>370</v>
      </c>
      <c r="AU206" s="191" t="s">
        <v>208</v>
      </c>
      <c r="AY206" s="18" t="s">
        <v>197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8</v>
      </c>
      <c r="BK206" s="192">
        <f>ROUND(I206*H206,0)</f>
        <v>0</v>
      </c>
      <c r="BL206" s="18" t="s">
        <v>96</v>
      </c>
      <c r="BM206" s="191" t="s">
        <v>812</v>
      </c>
    </row>
    <row r="207" s="2" customFormat="1" ht="16.5" customHeight="1">
      <c r="A207" s="37"/>
      <c r="B207" s="179"/>
      <c r="C207" s="218" t="s">
        <v>547</v>
      </c>
      <c r="D207" s="218" t="s">
        <v>370</v>
      </c>
      <c r="E207" s="219" t="s">
        <v>1102</v>
      </c>
      <c r="F207" s="220" t="s">
        <v>1103</v>
      </c>
      <c r="G207" s="221" t="s">
        <v>972</v>
      </c>
      <c r="H207" s="222">
        <v>10</v>
      </c>
      <c r="I207" s="223"/>
      <c r="J207" s="224">
        <f>ROUND(I207*H207,0)</f>
        <v>0</v>
      </c>
      <c r="K207" s="220" t="s">
        <v>1</v>
      </c>
      <c r="L207" s="225"/>
      <c r="M207" s="226" t="s">
        <v>1</v>
      </c>
      <c r="N207" s="227" t="s">
        <v>42</v>
      </c>
      <c r="O207" s="7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1" t="s">
        <v>238</v>
      </c>
      <c r="AT207" s="191" t="s">
        <v>370</v>
      </c>
      <c r="AU207" s="191" t="s">
        <v>208</v>
      </c>
      <c r="AY207" s="18" t="s">
        <v>197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</v>
      </c>
      <c r="BK207" s="192">
        <f>ROUND(I207*H207,0)</f>
        <v>0</v>
      </c>
      <c r="BL207" s="18" t="s">
        <v>96</v>
      </c>
      <c r="BM207" s="191" t="s">
        <v>821</v>
      </c>
    </row>
    <row r="208" s="2" customFormat="1" ht="16.5" customHeight="1">
      <c r="A208" s="37"/>
      <c r="B208" s="179"/>
      <c r="C208" s="218" t="s">
        <v>553</v>
      </c>
      <c r="D208" s="218" t="s">
        <v>370</v>
      </c>
      <c r="E208" s="219" t="s">
        <v>1104</v>
      </c>
      <c r="F208" s="220" t="s">
        <v>1105</v>
      </c>
      <c r="G208" s="221" t="s">
        <v>1</v>
      </c>
      <c r="H208" s="222">
        <v>24</v>
      </c>
      <c r="I208" s="223"/>
      <c r="J208" s="224">
        <f>ROUND(I208*H208,0)</f>
        <v>0</v>
      </c>
      <c r="K208" s="220" t="s">
        <v>1</v>
      </c>
      <c r="L208" s="225"/>
      <c r="M208" s="226" t="s">
        <v>1</v>
      </c>
      <c r="N208" s="227" t="s">
        <v>42</v>
      </c>
      <c r="O208" s="7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1" t="s">
        <v>238</v>
      </c>
      <c r="AT208" s="191" t="s">
        <v>370</v>
      </c>
      <c r="AU208" s="191" t="s">
        <v>208</v>
      </c>
      <c r="AY208" s="18" t="s">
        <v>197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</v>
      </c>
      <c r="BK208" s="192">
        <f>ROUND(I208*H208,0)</f>
        <v>0</v>
      </c>
      <c r="BL208" s="18" t="s">
        <v>96</v>
      </c>
      <c r="BM208" s="191" t="s">
        <v>831</v>
      </c>
    </row>
    <row r="209" s="2" customFormat="1" ht="16.5" customHeight="1">
      <c r="A209" s="37"/>
      <c r="B209" s="179"/>
      <c r="C209" s="218" t="s">
        <v>558</v>
      </c>
      <c r="D209" s="218" t="s">
        <v>370</v>
      </c>
      <c r="E209" s="219" t="s">
        <v>1106</v>
      </c>
      <c r="F209" s="220" t="s">
        <v>1107</v>
      </c>
      <c r="G209" s="221" t="s">
        <v>972</v>
      </c>
      <c r="H209" s="222">
        <v>80</v>
      </c>
      <c r="I209" s="223"/>
      <c r="J209" s="224">
        <f>ROUND(I209*H209,0)</f>
        <v>0</v>
      </c>
      <c r="K209" s="220" t="s">
        <v>1</v>
      </c>
      <c r="L209" s="225"/>
      <c r="M209" s="226" t="s">
        <v>1</v>
      </c>
      <c r="N209" s="227" t="s">
        <v>42</v>
      </c>
      <c r="O209" s="7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1" t="s">
        <v>238</v>
      </c>
      <c r="AT209" s="191" t="s">
        <v>370</v>
      </c>
      <c r="AU209" s="191" t="s">
        <v>208</v>
      </c>
      <c r="AY209" s="18" t="s">
        <v>197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8</v>
      </c>
      <c r="BK209" s="192">
        <f>ROUND(I209*H209,0)</f>
        <v>0</v>
      </c>
      <c r="BL209" s="18" t="s">
        <v>96</v>
      </c>
      <c r="BM209" s="191" t="s">
        <v>842</v>
      </c>
    </row>
    <row r="210" s="12" customFormat="1" ht="20.88" customHeight="1">
      <c r="A210" s="12"/>
      <c r="B210" s="166"/>
      <c r="C210" s="12"/>
      <c r="D210" s="167" t="s">
        <v>76</v>
      </c>
      <c r="E210" s="177" t="s">
        <v>1108</v>
      </c>
      <c r="F210" s="177" t="s">
        <v>1109</v>
      </c>
      <c r="G210" s="12"/>
      <c r="H210" s="12"/>
      <c r="I210" s="169"/>
      <c r="J210" s="178">
        <f>BK210</f>
        <v>0</v>
      </c>
      <c r="K210" s="12"/>
      <c r="L210" s="166"/>
      <c r="M210" s="171"/>
      <c r="N210" s="172"/>
      <c r="O210" s="172"/>
      <c r="P210" s="173">
        <f>SUM(P211:P218)</f>
        <v>0</v>
      </c>
      <c r="Q210" s="172"/>
      <c r="R210" s="173">
        <f>SUM(R211:R218)</f>
        <v>0</v>
      </c>
      <c r="S210" s="172"/>
      <c r="T210" s="174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67" t="s">
        <v>8</v>
      </c>
      <c r="AT210" s="175" t="s">
        <v>76</v>
      </c>
      <c r="AU210" s="175" t="s">
        <v>81</v>
      </c>
      <c r="AY210" s="167" t="s">
        <v>197</v>
      </c>
      <c r="BK210" s="176">
        <f>SUM(BK211:BK218)</f>
        <v>0</v>
      </c>
    </row>
    <row r="211" s="2" customFormat="1" ht="16.5" customHeight="1">
      <c r="A211" s="37"/>
      <c r="B211" s="179"/>
      <c r="C211" s="218" t="s">
        <v>565</v>
      </c>
      <c r="D211" s="218" t="s">
        <v>370</v>
      </c>
      <c r="E211" s="219" t="s">
        <v>1110</v>
      </c>
      <c r="F211" s="220" t="s">
        <v>1111</v>
      </c>
      <c r="G211" s="221" t="s">
        <v>972</v>
      </c>
      <c r="H211" s="222">
        <v>8</v>
      </c>
      <c r="I211" s="223"/>
      <c r="J211" s="224">
        <f>ROUND(I211*H211,0)</f>
        <v>0</v>
      </c>
      <c r="K211" s="220" t="s">
        <v>1</v>
      </c>
      <c r="L211" s="225"/>
      <c r="M211" s="226" t="s">
        <v>1</v>
      </c>
      <c r="N211" s="227" t="s">
        <v>42</v>
      </c>
      <c r="O211" s="7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1" t="s">
        <v>238</v>
      </c>
      <c r="AT211" s="191" t="s">
        <v>370</v>
      </c>
      <c r="AU211" s="191" t="s">
        <v>208</v>
      </c>
      <c r="AY211" s="18" t="s">
        <v>197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8</v>
      </c>
      <c r="BK211" s="192">
        <f>ROUND(I211*H211,0)</f>
        <v>0</v>
      </c>
      <c r="BL211" s="18" t="s">
        <v>96</v>
      </c>
      <c r="BM211" s="191" t="s">
        <v>850</v>
      </c>
    </row>
    <row r="212" s="2" customFormat="1" ht="16.5" customHeight="1">
      <c r="A212" s="37"/>
      <c r="B212" s="179"/>
      <c r="C212" s="218" t="s">
        <v>569</v>
      </c>
      <c r="D212" s="218" t="s">
        <v>370</v>
      </c>
      <c r="E212" s="219" t="s">
        <v>1112</v>
      </c>
      <c r="F212" s="220" t="s">
        <v>1113</v>
      </c>
      <c r="G212" s="221" t="s">
        <v>972</v>
      </c>
      <c r="H212" s="222">
        <v>8</v>
      </c>
      <c r="I212" s="223"/>
      <c r="J212" s="224">
        <f>ROUND(I212*H212,0)</f>
        <v>0</v>
      </c>
      <c r="K212" s="220" t="s">
        <v>1</v>
      </c>
      <c r="L212" s="225"/>
      <c r="M212" s="226" t="s">
        <v>1</v>
      </c>
      <c r="N212" s="227" t="s">
        <v>42</v>
      </c>
      <c r="O212" s="7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1" t="s">
        <v>238</v>
      </c>
      <c r="AT212" s="191" t="s">
        <v>370</v>
      </c>
      <c r="AU212" s="191" t="s">
        <v>208</v>
      </c>
      <c r="AY212" s="18" t="s">
        <v>197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8</v>
      </c>
      <c r="BK212" s="192">
        <f>ROUND(I212*H212,0)</f>
        <v>0</v>
      </c>
      <c r="BL212" s="18" t="s">
        <v>96</v>
      </c>
      <c r="BM212" s="191" t="s">
        <v>862</v>
      </c>
    </row>
    <row r="213" s="2" customFormat="1" ht="16.5" customHeight="1">
      <c r="A213" s="37"/>
      <c r="B213" s="179"/>
      <c r="C213" s="218" t="s">
        <v>575</v>
      </c>
      <c r="D213" s="218" t="s">
        <v>370</v>
      </c>
      <c r="E213" s="219" t="s">
        <v>1114</v>
      </c>
      <c r="F213" s="220" t="s">
        <v>1115</v>
      </c>
      <c r="G213" s="221" t="s">
        <v>972</v>
      </c>
      <c r="H213" s="222">
        <v>79</v>
      </c>
      <c r="I213" s="223"/>
      <c r="J213" s="224">
        <f>ROUND(I213*H213,0)</f>
        <v>0</v>
      </c>
      <c r="K213" s="220" t="s">
        <v>1</v>
      </c>
      <c r="L213" s="225"/>
      <c r="M213" s="226" t="s">
        <v>1</v>
      </c>
      <c r="N213" s="227" t="s">
        <v>42</v>
      </c>
      <c r="O213" s="7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1" t="s">
        <v>238</v>
      </c>
      <c r="AT213" s="191" t="s">
        <v>370</v>
      </c>
      <c r="AU213" s="191" t="s">
        <v>208</v>
      </c>
      <c r="AY213" s="18" t="s">
        <v>197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</v>
      </c>
      <c r="BK213" s="192">
        <f>ROUND(I213*H213,0)</f>
        <v>0</v>
      </c>
      <c r="BL213" s="18" t="s">
        <v>96</v>
      </c>
      <c r="BM213" s="191" t="s">
        <v>871</v>
      </c>
    </row>
    <row r="214" s="2" customFormat="1" ht="24.15" customHeight="1">
      <c r="A214" s="37"/>
      <c r="B214" s="179"/>
      <c r="C214" s="218" t="s">
        <v>579</v>
      </c>
      <c r="D214" s="218" t="s">
        <v>370</v>
      </c>
      <c r="E214" s="219" t="s">
        <v>1116</v>
      </c>
      <c r="F214" s="220" t="s">
        <v>1117</v>
      </c>
      <c r="G214" s="221" t="s">
        <v>972</v>
      </c>
      <c r="H214" s="222">
        <v>3</v>
      </c>
      <c r="I214" s="223"/>
      <c r="J214" s="224">
        <f>ROUND(I214*H214,0)</f>
        <v>0</v>
      </c>
      <c r="K214" s="220" t="s">
        <v>1</v>
      </c>
      <c r="L214" s="225"/>
      <c r="M214" s="226" t="s">
        <v>1</v>
      </c>
      <c r="N214" s="227" t="s">
        <v>42</v>
      </c>
      <c r="O214" s="7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1" t="s">
        <v>238</v>
      </c>
      <c r="AT214" s="191" t="s">
        <v>370</v>
      </c>
      <c r="AU214" s="191" t="s">
        <v>208</v>
      </c>
      <c r="AY214" s="18" t="s">
        <v>197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8</v>
      </c>
      <c r="BK214" s="192">
        <f>ROUND(I214*H214,0)</f>
        <v>0</v>
      </c>
      <c r="BL214" s="18" t="s">
        <v>96</v>
      </c>
      <c r="BM214" s="191" t="s">
        <v>882</v>
      </c>
    </row>
    <row r="215" s="2" customFormat="1" ht="16.5" customHeight="1">
      <c r="A215" s="37"/>
      <c r="B215" s="179"/>
      <c r="C215" s="218" t="s">
        <v>585</v>
      </c>
      <c r="D215" s="218" t="s">
        <v>370</v>
      </c>
      <c r="E215" s="219" t="s">
        <v>1118</v>
      </c>
      <c r="F215" s="220" t="s">
        <v>1119</v>
      </c>
      <c r="G215" s="221" t="s">
        <v>972</v>
      </c>
      <c r="H215" s="222">
        <v>1</v>
      </c>
      <c r="I215" s="223"/>
      <c r="J215" s="224">
        <f>ROUND(I215*H215,0)</f>
        <v>0</v>
      </c>
      <c r="K215" s="220" t="s">
        <v>1</v>
      </c>
      <c r="L215" s="225"/>
      <c r="M215" s="226" t="s">
        <v>1</v>
      </c>
      <c r="N215" s="227" t="s">
        <v>42</v>
      </c>
      <c r="O215" s="7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1" t="s">
        <v>238</v>
      </c>
      <c r="AT215" s="191" t="s">
        <v>370</v>
      </c>
      <c r="AU215" s="191" t="s">
        <v>208</v>
      </c>
      <c r="AY215" s="18" t="s">
        <v>197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8" t="s">
        <v>8</v>
      </c>
      <c r="BK215" s="192">
        <f>ROUND(I215*H215,0)</f>
        <v>0</v>
      </c>
      <c r="BL215" s="18" t="s">
        <v>96</v>
      </c>
      <c r="BM215" s="191" t="s">
        <v>898</v>
      </c>
    </row>
    <row r="216" s="2" customFormat="1" ht="21.75" customHeight="1">
      <c r="A216" s="37"/>
      <c r="B216" s="179"/>
      <c r="C216" s="218" t="s">
        <v>591</v>
      </c>
      <c r="D216" s="218" t="s">
        <v>370</v>
      </c>
      <c r="E216" s="219" t="s">
        <v>1120</v>
      </c>
      <c r="F216" s="220" t="s">
        <v>1121</v>
      </c>
      <c r="G216" s="221" t="s">
        <v>972</v>
      </c>
      <c r="H216" s="222">
        <v>6</v>
      </c>
      <c r="I216" s="223"/>
      <c r="J216" s="224">
        <f>ROUND(I216*H216,0)</f>
        <v>0</v>
      </c>
      <c r="K216" s="220" t="s">
        <v>1</v>
      </c>
      <c r="L216" s="225"/>
      <c r="M216" s="226" t="s">
        <v>1</v>
      </c>
      <c r="N216" s="227" t="s">
        <v>42</v>
      </c>
      <c r="O216" s="7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1" t="s">
        <v>238</v>
      </c>
      <c r="AT216" s="191" t="s">
        <v>370</v>
      </c>
      <c r="AU216" s="191" t="s">
        <v>208</v>
      </c>
      <c r="AY216" s="18" t="s">
        <v>197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8</v>
      </c>
      <c r="BK216" s="192">
        <f>ROUND(I216*H216,0)</f>
        <v>0</v>
      </c>
      <c r="BL216" s="18" t="s">
        <v>96</v>
      </c>
      <c r="BM216" s="191" t="s">
        <v>909</v>
      </c>
    </row>
    <row r="217" s="2" customFormat="1" ht="16.5" customHeight="1">
      <c r="A217" s="37"/>
      <c r="B217" s="179"/>
      <c r="C217" s="218" t="s">
        <v>596</v>
      </c>
      <c r="D217" s="218" t="s">
        <v>370</v>
      </c>
      <c r="E217" s="219" t="s">
        <v>1122</v>
      </c>
      <c r="F217" s="220" t="s">
        <v>1123</v>
      </c>
      <c r="G217" s="221" t="s">
        <v>972</v>
      </c>
      <c r="H217" s="222">
        <v>6</v>
      </c>
      <c r="I217" s="223"/>
      <c r="J217" s="224">
        <f>ROUND(I217*H217,0)</f>
        <v>0</v>
      </c>
      <c r="K217" s="220" t="s">
        <v>1</v>
      </c>
      <c r="L217" s="225"/>
      <c r="M217" s="226" t="s">
        <v>1</v>
      </c>
      <c r="N217" s="227" t="s">
        <v>42</v>
      </c>
      <c r="O217" s="7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1" t="s">
        <v>238</v>
      </c>
      <c r="AT217" s="191" t="s">
        <v>370</v>
      </c>
      <c r="AU217" s="191" t="s">
        <v>208</v>
      </c>
      <c r="AY217" s="18" t="s">
        <v>197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8" t="s">
        <v>8</v>
      </c>
      <c r="BK217" s="192">
        <f>ROUND(I217*H217,0)</f>
        <v>0</v>
      </c>
      <c r="BL217" s="18" t="s">
        <v>96</v>
      </c>
      <c r="BM217" s="191" t="s">
        <v>919</v>
      </c>
    </row>
    <row r="218" s="2" customFormat="1" ht="21.75" customHeight="1">
      <c r="A218" s="37"/>
      <c r="B218" s="179"/>
      <c r="C218" s="218" t="s">
        <v>601</v>
      </c>
      <c r="D218" s="218" t="s">
        <v>370</v>
      </c>
      <c r="E218" s="219" t="s">
        <v>1124</v>
      </c>
      <c r="F218" s="220" t="s">
        <v>1125</v>
      </c>
      <c r="G218" s="221" t="s">
        <v>972</v>
      </c>
      <c r="H218" s="222">
        <v>7</v>
      </c>
      <c r="I218" s="223"/>
      <c r="J218" s="224">
        <f>ROUND(I218*H218,0)</f>
        <v>0</v>
      </c>
      <c r="K218" s="220" t="s">
        <v>1</v>
      </c>
      <c r="L218" s="225"/>
      <c r="M218" s="226" t="s">
        <v>1</v>
      </c>
      <c r="N218" s="227" t="s">
        <v>42</v>
      </c>
      <c r="O218" s="7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1" t="s">
        <v>238</v>
      </c>
      <c r="AT218" s="191" t="s">
        <v>370</v>
      </c>
      <c r="AU218" s="191" t="s">
        <v>208</v>
      </c>
      <c r="AY218" s="18" t="s">
        <v>197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8</v>
      </c>
      <c r="BK218" s="192">
        <f>ROUND(I218*H218,0)</f>
        <v>0</v>
      </c>
      <c r="BL218" s="18" t="s">
        <v>96</v>
      </c>
      <c r="BM218" s="191" t="s">
        <v>931</v>
      </c>
    </row>
    <row r="219" s="12" customFormat="1" ht="22.8" customHeight="1">
      <c r="A219" s="12"/>
      <c r="B219" s="166"/>
      <c r="C219" s="12"/>
      <c r="D219" s="167" t="s">
        <v>76</v>
      </c>
      <c r="E219" s="177" t="s">
        <v>1126</v>
      </c>
      <c r="F219" s="177" t="s">
        <v>1127</v>
      </c>
      <c r="G219" s="12"/>
      <c r="H219" s="12"/>
      <c r="I219" s="169"/>
      <c r="J219" s="178">
        <f>BK219</f>
        <v>0</v>
      </c>
      <c r="K219" s="12"/>
      <c r="L219" s="166"/>
      <c r="M219" s="171"/>
      <c r="N219" s="172"/>
      <c r="O219" s="172"/>
      <c r="P219" s="173">
        <f>P220</f>
        <v>0</v>
      </c>
      <c r="Q219" s="172"/>
      <c r="R219" s="173">
        <f>R220</f>
        <v>0</v>
      </c>
      <c r="S219" s="172"/>
      <c r="T219" s="174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7" t="s">
        <v>208</v>
      </c>
      <c r="AT219" s="175" t="s">
        <v>76</v>
      </c>
      <c r="AU219" s="175" t="s">
        <v>8</v>
      </c>
      <c r="AY219" s="167" t="s">
        <v>197</v>
      </c>
      <c r="BK219" s="176">
        <f>BK220</f>
        <v>0</v>
      </c>
    </row>
    <row r="220" s="2" customFormat="1" ht="16.5" customHeight="1">
      <c r="A220" s="37"/>
      <c r="B220" s="179"/>
      <c r="C220" s="218" t="s">
        <v>606</v>
      </c>
      <c r="D220" s="218" t="s">
        <v>370</v>
      </c>
      <c r="E220" s="219" t="s">
        <v>1128</v>
      </c>
      <c r="F220" s="220" t="s">
        <v>1129</v>
      </c>
      <c r="G220" s="221" t="s">
        <v>428</v>
      </c>
      <c r="H220" s="222">
        <v>1</v>
      </c>
      <c r="I220" s="223"/>
      <c r="J220" s="224">
        <f>ROUND(I220*H220,0)</f>
        <v>0</v>
      </c>
      <c r="K220" s="220" t="s">
        <v>1</v>
      </c>
      <c r="L220" s="225"/>
      <c r="M220" s="226" t="s">
        <v>1</v>
      </c>
      <c r="N220" s="227" t="s">
        <v>42</v>
      </c>
      <c r="O220" s="76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1" t="s">
        <v>985</v>
      </c>
      <c r="AT220" s="191" t="s">
        <v>370</v>
      </c>
      <c r="AU220" s="191" t="s">
        <v>81</v>
      </c>
      <c r="AY220" s="18" t="s">
        <v>197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8" t="s">
        <v>8</v>
      </c>
      <c r="BK220" s="192">
        <f>ROUND(I220*H220,0)</f>
        <v>0</v>
      </c>
      <c r="BL220" s="18" t="s">
        <v>575</v>
      </c>
      <c r="BM220" s="191" t="s">
        <v>1130</v>
      </c>
    </row>
    <row r="221" s="12" customFormat="1" ht="22.8" customHeight="1">
      <c r="A221" s="12"/>
      <c r="B221" s="166"/>
      <c r="C221" s="12"/>
      <c r="D221" s="167" t="s">
        <v>76</v>
      </c>
      <c r="E221" s="177" t="s">
        <v>1131</v>
      </c>
      <c r="F221" s="177" t="s">
        <v>1132</v>
      </c>
      <c r="G221" s="12"/>
      <c r="H221" s="12"/>
      <c r="I221" s="169"/>
      <c r="J221" s="178">
        <f>BK221</f>
        <v>0</v>
      </c>
      <c r="K221" s="12"/>
      <c r="L221" s="166"/>
      <c r="M221" s="171"/>
      <c r="N221" s="172"/>
      <c r="O221" s="172"/>
      <c r="P221" s="173">
        <f>P222</f>
        <v>0</v>
      </c>
      <c r="Q221" s="172"/>
      <c r="R221" s="173">
        <f>R222</f>
        <v>0</v>
      </c>
      <c r="S221" s="172"/>
      <c r="T221" s="174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7" t="s">
        <v>208</v>
      </c>
      <c r="AT221" s="175" t="s">
        <v>76</v>
      </c>
      <c r="AU221" s="175" t="s">
        <v>8</v>
      </c>
      <c r="AY221" s="167" t="s">
        <v>197</v>
      </c>
      <c r="BK221" s="176">
        <f>BK222</f>
        <v>0</v>
      </c>
    </row>
    <row r="222" s="2" customFormat="1" ht="16.5" customHeight="1">
      <c r="A222" s="37"/>
      <c r="B222" s="179"/>
      <c r="C222" s="218" t="s">
        <v>611</v>
      </c>
      <c r="D222" s="218" t="s">
        <v>370</v>
      </c>
      <c r="E222" s="219" t="s">
        <v>1133</v>
      </c>
      <c r="F222" s="220" t="s">
        <v>1134</v>
      </c>
      <c r="G222" s="221" t="s">
        <v>428</v>
      </c>
      <c r="H222" s="222">
        <v>1</v>
      </c>
      <c r="I222" s="223"/>
      <c r="J222" s="224">
        <f>ROUND(I222*H222,0)</f>
        <v>0</v>
      </c>
      <c r="K222" s="220" t="s">
        <v>1</v>
      </c>
      <c r="L222" s="225"/>
      <c r="M222" s="226" t="s">
        <v>1</v>
      </c>
      <c r="N222" s="227" t="s">
        <v>42</v>
      </c>
      <c r="O222" s="7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1" t="s">
        <v>985</v>
      </c>
      <c r="AT222" s="191" t="s">
        <v>370</v>
      </c>
      <c r="AU222" s="191" t="s">
        <v>81</v>
      </c>
      <c r="AY222" s="18" t="s">
        <v>197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8</v>
      </c>
      <c r="BK222" s="192">
        <f>ROUND(I222*H222,0)</f>
        <v>0</v>
      </c>
      <c r="BL222" s="18" t="s">
        <v>575</v>
      </c>
      <c r="BM222" s="191" t="s">
        <v>1135</v>
      </c>
    </row>
    <row r="223" s="12" customFormat="1" ht="22.8" customHeight="1">
      <c r="A223" s="12"/>
      <c r="B223" s="166"/>
      <c r="C223" s="12"/>
      <c r="D223" s="167" t="s">
        <v>76</v>
      </c>
      <c r="E223" s="177" t="s">
        <v>1136</v>
      </c>
      <c r="F223" s="177" t="s">
        <v>1137</v>
      </c>
      <c r="G223" s="12"/>
      <c r="H223" s="12"/>
      <c r="I223" s="169"/>
      <c r="J223" s="178">
        <f>BK223</f>
        <v>0</v>
      </c>
      <c r="K223" s="12"/>
      <c r="L223" s="166"/>
      <c r="M223" s="171"/>
      <c r="N223" s="172"/>
      <c r="O223" s="172"/>
      <c r="P223" s="173">
        <f>P224+P226+P252+P273+P282</f>
        <v>0</v>
      </c>
      <c r="Q223" s="172"/>
      <c r="R223" s="173">
        <f>R224+R226+R252+R273+R282</f>
        <v>0</v>
      </c>
      <c r="S223" s="172"/>
      <c r="T223" s="174">
        <f>T224+T226+T252+T273+T282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7" t="s">
        <v>208</v>
      </c>
      <c r="AT223" s="175" t="s">
        <v>76</v>
      </c>
      <c r="AU223" s="175" t="s">
        <v>8</v>
      </c>
      <c r="AY223" s="167" t="s">
        <v>197</v>
      </c>
      <c r="BK223" s="176">
        <f>BK224+BK226+BK252+BK273+BK282</f>
        <v>0</v>
      </c>
    </row>
    <row r="224" s="12" customFormat="1" ht="20.88" customHeight="1">
      <c r="A224" s="12"/>
      <c r="B224" s="166"/>
      <c r="C224" s="12"/>
      <c r="D224" s="167" t="s">
        <v>76</v>
      </c>
      <c r="E224" s="177" t="s">
        <v>1138</v>
      </c>
      <c r="F224" s="177" t="s">
        <v>1139</v>
      </c>
      <c r="G224" s="12"/>
      <c r="H224" s="12"/>
      <c r="I224" s="169"/>
      <c r="J224" s="178">
        <f>BK224</f>
        <v>0</v>
      </c>
      <c r="K224" s="12"/>
      <c r="L224" s="166"/>
      <c r="M224" s="171"/>
      <c r="N224" s="172"/>
      <c r="O224" s="172"/>
      <c r="P224" s="173">
        <f>P225</f>
        <v>0</v>
      </c>
      <c r="Q224" s="172"/>
      <c r="R224" s="173">
        <f>R225</f>
        <v>0</v>
      </c>
      <c r="S224" s="172"/>
      <c r="T224" s="174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7" t="s">
        <v>8</v>
      </c>
      <c r="AT224" s="175" t="s">
        <v>76</v>
      </c>
      <c r="AU224" s="175" t="s">
        <v>81</v>
      </c>
      <c r="AY224" s="167" t="s">
        <v>197</v>
      </c>
      <c r="BK224" s="176">
        <f>BK225</f>
        <v>0</v>
      </c>
    </row>
    <row r="225" s="2" customFormat="1" ht="16.5" customHeight="1">
      <c r="A225" s="37"/>
      <c r="B225" s="179"/>
      <c r="C225" s="218" t="s">
        <v>616</v>
      </c>
      <c r="D225" s="218" t="s">
        <v>370</v>
      </c>
      <c r="E225" s="219" t="s">
        <v>1140</v>
      </c>
      <c r="F225" s="220" t="s">
        <v>1141</v>
      </c>
      <c r="G225" s="221" t="s">
        <v>972</v>
      </c>
      <c r="H225" s="222">
        <v>5</v>
      </c>
      <c r="I225" s="223"/>
      <c r="J225" s="224">
        <f>ROUND(I225*H225,0)</f>
        <v>0</v>
      </c>
      <c r="K225" s="220" t="s">
        <v>1</v>
      </c>
      <c r="L225" s="225"/>
      <c r="M225" s="226" t="s">
        <v>1</v>
      </c>
      <c r="N225" s="227" t="s">
        <v>42</v>
      </c>
      <c r="O225" s="7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1" t="s">
        <v>238</v>
      </c>
      <c r="AT225" s="191" t="s">
        <v>370</v>
      </c>
      <c r="AU225" s="191" t="s">
        <v>208</v>
      </c>
      <c r="AY225" s="18" t="s">
        <v>197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8" t="s">
        <v>8</v>
      </c>
      <c r="BK225" s="192">
        <f>ROUND(I225*H225,0)</f>
        <v>0</v>
      </c>
      <c r="BL225" s="18" t="s">
        <v>96</v>
      </c>
      <c r="BM225" s="191" t="s">
        <v>942</v>
      </c>
    </row>
    <row r="226" s="12" customFormat="1" ht="20.88" customHeight="1">
      <c r="A226" s="12"/>
      <c r="B226" s="166"/>
      <c r="C226" s="12"/>
      <c r="D226" s="167" t="s">
        <v>76</v>
      </c>
      <c r="E226" s="177" t="s">
        <v>994</v>
      </c>
      <c r="F226" s="177" t="s">
        <v>995</v>
      </c>
      <c r="G226" s="12"/>
      <c r="H226" s="12"/>
      <c r="I226" s="169"/>
      <c r="J226" s="178">
        <f>BK226</f>
        <v>0</v>
      </c>
      <c r="K226" s="12"/>
      <c r="L226" s="166"/>
      <c r="M226" s="171"/>
      <c r="N226" s="172"/>
      <c r="O226" s="172"/>
      <c r="P226" s="173">
        <f>SUM(P227:P251)</f>
        <v>0</v>
      </c>
      <c r="Q226" s="172"/>
      <c r="R226" s="173">
        <f>SUM(R227:R251)</f>
        <v>0</v>
      </c>
      <c r="S226" s="172"/>
      <c r="T226" s="174">
        <f>SUM(T227:T251)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7" t="s">
        <v>8</v>
      </c>
      <c r="AT226" s="175" t="s">
        <v>76</v>
      </c>
      <c r="AU226" s="175" t="s">
        <v>81</v>
      </c>
      <c r="AY226" s="167" t="s">
        <v>197</v>
      </c>
      <c r="BK226" s="176">
        <f>SUM(BK227:BK251)</f>
        <v>0</v>
      </c>
    </row>
    <row r="227" s="2" customFormat="1" ht="16.5" customHeight="1">
      <c r="A227" s="37"/>
      <c r="B227" s="179"/>
      <c r="C227" s="218" t="s">
        <v>622</v>
      </c>
      <c r="D227" s="218" t="s">
        <v>370</v>
      </c>
      <c r="E227" s="219" t="s">
        <v>1142</v>
      </c>
      <c r="F227" s="220" t="s">
        <v>997</v>
      </c>
      <c r="G227" s="221" t="s">
        <v>287</v>
      </c>
      <c r="H227" s="222">
        <v>256</v>
      </c>
      <c r="I227" s="223"/>
      <c r="J227" s="224">
        <f>ROUND(I227*H227,0)</f>
        <v>0</v>
      </c>
      <c r="K227" s="220" t="s">
        <v>1</v>
      </c>
      <c r="L227" s="225"/>
      <c r="M227" s="226" t="s">
        <v>1</v>
      </c>
      <c r="N227" s="227" t="s">
        <v>42</v>
      </c>
      <c r="O227" s="7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1" t="s">
        <v>238</v>
      </c>
      <c r="AT227" s="191" t="s">
        <v>370</v>
      </c>
      <c r="AU227" s="191" t="s">
        <v>208</v>
      </c>
      <c r="AY227" s="18" t="s">
        <v>197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8</v>
      </c>
      <c r="BK227" s="192">
        <f>ROUND(I227*H227,0)</f>
        <v>0</v>
      </c>
      <c r="BL227" s="18" t="s">
        <v>96</v>
      </c>
      <c r="BM227" s="191" t="s">
        <v>1143</v>
      </c>
    </row>
    <row r="228" s="2" customFormat="1" ht="16.5" customHeight="1">
      <c r="A228" s="37"/>
      <c r="B228" s="179"/>
      <c r="C228" s="218" t="s">
        <v>629</v>
      </c>
      <c r="D228" s="218" t="s">
        <v>370</v>
      </c>
      <c r="E228" s="219" t="s">
        <v>1144</v>
      </c>
      <c r="F228" s="220" t="s">
        <v>999</v>
      </c>
      <c r="G228" s="221" t="s">
        <v>287</v>
      </c>
      <c r="H228" s="222">
        <v>85</v>
      </c>
      <c r="I228" s="223"/>
      <c r="J228" s="224">
        <f>ROUND(I228*H228,0)</f>
        <v>0</v>
      </c>
      <c r="K228" s="220" t="s">
        <v>1</v>
      </c>
      <c r="L228" s="225"/>
      <c r="M228" s="226" t="s">
        <v>1</v>
      </c>
      <c r="N228" s="227" t="s">
        <v>42</v>
      </c>
      <c r="O228" s="7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1" t="s">
        <v>238</v>
      </c>
      <c r="AT228" s="191" t="s">
        <v>370</v>
      </c>
      <c r="AU228" s="191" t="s">
        <v>208</v>
      </c>
      <c r="AY228" s="18" t="s">
        <v>197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8" t="s">
        <v>8</v>
      </c>
      <c r="BK228" s="192">
        <f>ROUND(I228*H228,0)</f>
        <v>0</v>
      </c>
      <c r="BL228" s="18" t="s">
        <v>96</v>
      </c>
      <c r="BM228" s="191" t="s">
        <v>1145</v>
      </c>
    </row>
    <row r="229" s="2" customFormat="1" ht="16.5" customHeight="1">
      <c r="A229" s="37"/>
      <c r="B229" s="179"/>
      <c r="C229" s="218" t="s">
        <v>637</v>
      </c>
      <c r="D229" s="218" t="s">
        <v>370</v>
      </c>
      <c r="E229" s="219" t="s">
        <v>1146</v>
      </c>
      <c r="F229" s="220" t="s">
        <v>1001</v>
      </c>
      <c r="G229" s="221" t="s">
        <v>287</v>
      </c>
      <c r="H229" s="222">
        <v>42</v>
      </c>
      <c r="I229" s="223"/>
      <c r="J229" s="224">
        <f>ROUND(I229*H229,0)</f>
        <v>0</v>
      </c>
      <c r="K229" s="220" t="s">
        <v>1</v>
      </c>
      <c r="L229" s="225"/>
      <c r="M229" s="226" t="s">
        <v>1</v>
      </c>
      <c r="N229" s="227" t="s">
        <v>42</v>
      </c>
      <c r="O229" s="7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1" t="s">
        <v>238</v>
      </c>
      <c r="AT229" s="191" t="s">
        <v>370</v>
      </c>
      <c r="AU229" s="191" t="s">
        <v>208</v>
      </c>
      <c r="AY229" s="18" t="s">
        <v>197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8</v>
      </c>
      <c r="BK229" s="192">
        <f>ROUND(I229*H229,0)</f>
        <v>0</v>
      </c>
      <c r="BL229" s="18" t="s">
        <v>96</v>
      </c>
      <c r="BM229" s="191" t="s">
        <v>1147</v>
      </c>
    </row>
    <row r="230" s="2" customFormat="1" ht="16.5" customHeight="1">
      <c r="A230" s="37"/>
      <c r="B230" s="179"/>
      <c r="C230" s="218" t="s">
        <v>642</v>
      </c>
      <c r="D230" s="218" t="s">
        <v>370</v>
      </c>
      <c r="E230" s="219" t="s">
        <v>1148</v>
      </c>
      <c r="F230" s="220" t="s">
        <v>1003</v>
      </c>
      <c r="G230" s="221" t="s">
        <v>287</v>
      </c>
      <c r="H230" s="222">
        <v>20</v>
      </c>
      <c r="I230" s="223"/>
      <c r="J230" s="224">
        <f>ROUND(I230*H230,0)</f>
        <v>0</v>
      </c>
      <c r="K230" s="220" t="s">
        <v>1</v>
      </c>
      <c r="L230" s="225"/>
      <c r="M230" s="226" t="s">
        <v>1</v>
      </c>
      <c r="N230" s="227" t="s">
        <v>42</v>
      </c>
      <c r="O230" s="7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1" t="s">
        <v>238</v>
      </c>
      <c r="AT230" s="191" t="s">
        <v>370</v>
      </c>
      <c r="AU230" s="191" t="s">
        <v>208</v>
      </c>
      <c r="AY230" s="18" t="s">
        <v>197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8" t="s">
        <v>8</v>
      </c>
      <c r="BK230" s="192">
        <f>ROUND(I230*H230,0)</f>
        <v>0</v>
      </c>
      <c r="BL230" s="18" t="s">
        <v>96</v>
      </c>
      <c r="BM230" s="191" t="s">
        <v>1149</v>
      </c>
    </row>
    <row r="231" s="2" customFormat="1" ht="16.5" customHeight="1">
      <c r="A231" s="37"/>
      <c r="B231" s="179"/>
      <c r="C231" s="218" t="s">
        <v>646</v>
      </c>
      <c r="D231" s="218" t="s">
        <v>370</v>
      </c>
      <c r="E231" s="219" t="s">
        <v>1150</v>
      </c>
      <c r="F231" s="220" t="s">
        <v>1005</v>
      </c>
      <c r="G231" s="221" t="s">
        <v>287</v>
      </c>
      <c r="H231" s="222">
        <v>19</v>
      </c>
      <c r="I231" s="223"/>
      <c r="J231" s="224">
        <f>ROUND(I231*H231,0)</f>
        <v>0</v>
      </c>
      <c r="K231" s="220" t="s">
        <v>1</v>
      </c>
      <c r="L231" s="225"/>
      <c r="M231" s="226" t="s">
        <v>1</v>
      </c>
      <c r="N231" s="227" t="s">
        <v>42</v>
      </c>
      <c r="O231" s="7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1" t="s">
        <v>238</v>
      </c>
      <c r="AT231" s="191" t="s">
        <v>370</v>
      </c>
      <c r="AU231" s="191" t="s">
        <v>208</v>
      </c>
      <c r="AY231" s="18" t="s">
        <v>197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8</v>
      </c>
      <c r="BK231" s="192">
        <f>ROUND(I231*H231,0)</f>
        <v>0</v>
      </c>
      <c r="BL231" s="18" t="s">
        <v>96</v>
      </c>
      <c r="BM231" s="191" t="s">
        <v>1151</v>
      </c>
    </row>
    <row r="232" s="2" customFormat="1" ht="16.5" customHeight="1">
      <c r="A232" s="37"/>
      <c r="B232" s="179"/>
      <c r="C232" s="218" t="s">
        <v>651</v>
      </c>
      <c r="D232" s="218" t="s">
        <v>370</v>
      </c>
      <c r="E232" s="219" t="s">
        <v>1152</v>
      </c>
      <c r="F232" s="220" t="s">
        <v>1007</v>
      </c>
      <c r="G232" s="221" t="s">
        <v>287</v>
      </c>
      <c r="H232" s="222">
        <v>32</v>
      </c>
      <c r="I232" s="223"/>
      <c r="J232" s="224">
        <f>ROUND(I232*H232,0)</f>
        <v>0</v>
      </c>
      <c r="K232" s="220" t="s">
        <v>1</v>
      </c>
      <c r="L232" s="225"/>
      <c r="M232" s="226" t="s">
        <v>1</v>
      </c>
      <c r="N232" s="227" t="s">
        <v>42</v>
      </c>
      <c r="O232" s="7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1" t="s">
        <v>238</v>
      </c>
      <c r="AT232" s="191" t="s">
        <v>370</v>
      </c>
      <c r="AU232" s="191" t="s">
        <v>208</v>
      </c>
      <c r="AY232" s="18" t="s">
        <v>197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8</v>
      </c>
      <c r="BK232" s="192">
        <f>ROUND(I232*H232,0)</f>
        <v>0</v>
      </c>
      <c r="BL232" s="18" t="s">
        <v>96</v>
      </c>
      <c r="BM232" s="191" t="s">
        <v>1153</v>
      </c>
    </row>
    <row r="233" s="2" customFormat="1" ht="16.5" customHeight="1">
      <c r="A233" s="37"/>
      <c r="B233" s="179"/>
      <c r="C233" s="218" t="s">
        <v>658</v>
      </c>
      <c r="D233" s="218" t="s">
        <v>370</v>
      </c>
      <c r="E233" s="219" t="s">
        <v>1154</v>
      </c>
      <c r="F233" s="220" t="s">
        <v>1009</v>
      </c>
      <c r="G233" s="221" t="s">
        <v>287</v>
      </c>
      <c r="H233" s="222">
        <v>45</v>
      </c>
      <c r="I233" s="223"/>
      <c r="J233" s="224">
        <f>ROUND(I233*H233,0)</f>
        <v>0</v>
      </c>
      <c r="K233" s="220" t="s">
        <v>1</v>
      </c>
      <c r="L233" s="225"/>
      <c r="M233" s="226" t="s">
        <v>1</v>
      </c>
      <c r="N233" s="227" t="s">
        <v>42</v>
      </c>
      <c r="O233" s="7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1" t="s">
        <v>238</v>
      </c>
      <c r="AT233" s="191" t="s">
        <v>370</v>
      </c>
      <c r="AU233" s="191" t="s">
        <v>208</v>
      </c>
      <c r="AY233" s="18" t="s">
        <v>197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8</v>
      </c>
      <c r="BK233" s="192">
        <f>ROUND(I233*H233,0)</f>
        <v>0</v>
      </c>
      <c r="BL233" s="18" t="s">
        <v>96</v>
      </c>
      <c r="BM233" s="191" t="s">
        <v>1155</v>
      </c>
    </row>
    <row r="234" s="2" customFormat="1" ht="16.5" customHeight="1">
      <c r="A234" s="37"/>
      <c r="B234" s="179"/>
      <c r="C234" s="218" t="s">
        <v>663</v>
      </c>
      <c r="D234" s="218" t="s">
        <v>370</v>
      </c>
      <c r="E234" s="219" t="s">
        <v>1156</v>
      </c>
      <c r="F234" s="220" t="s">
        <v>1011</v>
      </c>
      <c r="G234" s="221" t="s">
        <v>287</v>
      </c>
      <c r="H234" s="222">
        <v>60</v>
      </c>
      <c r="I234" s="223"/>
      <c r="J234" s="224">
        <f>ROUND(I234*H234,0)</f>
        <v>0</v>
      </c>
      <c r="K234" s="220" t="s">
        <v>1</v>
      </c>
      <c r="L234" s="225"/>
      <c r="M234" s="226" t="s">
        <v>1</v>
      </c>
      <c r="N234" s="227" t="s">
        <v>42</v>
      </c>
      <c r="O234" s="7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1" t="s">
        <v>238</v>
      </c>
      <c r="AT234" s="191" t="s">
        <v>370</v>
      </c>
      <c r="AU234" s="191" t="s">
        <v>208</v>
      </c>
      <c r="AY234" s="18" t="s">
        <v>197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8</v>
      </c>
      <c r="BK234" s="192">
        <f>ROUND(I234*H234,0)</f>
        <v>0</v>
      </c>
      <c r="BL234" s="18" t="s">
        <v>96</v>
      </c>
      <c r="BM234" s="191" t="s">
        <v>1157</v>
      </c>
    </row>
    <row r="235" s="2" customFormat="1" ht="16.5" customHeight="1">
      <c r="A235" s="37"/>
      <c r="B235" s="179"/>
      <c r="C235" s="218" t="s">
        <v>669</v>
      </c>
      <c r="D235" s="218" t="s">
        <v>370</v>
      </c>
      <c r="E235" s="219" t="s">
        <v>1158</v>
      </c>
      <c r="F235" s="220" t="s">
        <v>1013</v>
      </c>
      <c r="G235" s="221" t="s">
        <v>287</v>
      </c>
      <c r="H235" s="222">
        <v>48</v>
      </c>
      <c r="I235" s="223"/>
      <c r="J235" s="224">
        <f>ROUND(I235*H235,0)</f>
        <v>0</v>
      </c>
      <c r="K235" s="220" t="s">
        <v>1</v>
      </c>
      <c r="L235" s="225"/>
      <c r="M235" s="226" t="s">
        <v>1</v>
      </c>
      <c r="N235" s="227" t="s">
        <v>42</v>
      </c>
      <c r="O235" s="76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1" t="s">
        <v>238</v>
      </c>
      <c r="AT235" s="191" t="s">
        <v>370</v>
      </c>
      <c r="AU235" s="191" t="s">
        <v>208</v>
      </c>
      <c r="AY235" s="18" t="s">
        <v>197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8" t="s">
        <v>8</v>
      </c>
      <c r="BK235" s="192">
        <f>ROUND(I235*H235,0)</f>
        <v>0</v>
      </c>
      <c r="BL235" s="18" t="s">
        <v>96</v>
      </c>
      <c r="BM235" s="191" t="s">
        <v>1159</v>
      </c>
    </row>
    <row r="236" s="2" customFormat="1" ht="16.5" customHeight="1">
      <c r="A236" s="37"/>
      <c r="B236" s="179"/>
      <c r="C236" s="218" t="s">
        <v>674</v>
      </c>
      <c r="D236" s="218" t="s">
        <v>370</v>
      </c>
      <c r="E236" s="219" t="s">
        <v>1160</v>
      </c>
      <c r="F236" s="220" t="s">
        <v>1015</v>
      </c>
      <c r="G236" s="221" t="s">
        <v>287</v>
      </c>
      <c r="H236" s="222">
        <v>19</v>
      </c>
      <c r="I236" s="223"/>
      <c r="J236" s="224">
        <f>ROUND(I236*H236,0)</f>
        <v>0</v>
      </c>
      <c r="K236" s="220" t="s">
        <v>1</v>
      </c>
      <c r="L236" s="225"/>
      <c r="M236" s="226" t="s">
        <v>1</v>
      </c>
      <c r="N236" s="227" t="s">
        <v>42</v>
      </c>
      <c r="O236" s="7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1" t="s">
        <v>238</v>
      </c>
      <c r="AT236" s="191" t="s">
        <v>370</v>
      </c>
      <c r="AU236" s="191" t="s">
        <v>208</v>
      </c>
      <c r="AY236" s="18" t="s">
        <v>197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8</v>
      </c>
      <c r="BK236" s="192">
        <f>ROUND(I236*H236,0)</f>
        <v>0</v>
      </c>
      <c r="BL236" s="18" t="s">
        <v>96</v>
      </c>
      <c r="BM236" s="191" t="s">
        <v>1161</v>
      </c>
    </row>
    <row r="237" s="2" customFormat="1" ht="16.5" customHeight="1">
      <c r="A237" s="37"/>
      <c r="B237" s="179"/>
      <c r="C237" s="218" t="s">
        <v>680</v>
      </c>
      <c r="D237" s="218" t="s">
        <v>370</v>
      </c>
      <c r="E237" s="219" t="s">
        <v>1162</v>
      </c>
      <c r="F237" s="220" t="s">
        <v>1017</v>
      </c>
      <c r="G237" s="221" t="s">
        <v>287</v>
      </c>
      <c r="H237" s="222">
        <v>15</v>
      </c>
      <c r="I237" s="223"/>
      <c r="J237" s="224">
        <f>ROUND(I237*H237,0)</f>
        <v>0</v>
      </c>
      <c r="K237" s="220" t="s">
        <v>1</v>
      </c>
      <c r="L237" s="225"/>
      <c r="M237" s="226" t="s">
        <v>1</v>
      </c>
      <c r="N237" s="227" t="s">
        <v>42</v>
      </c>
      <c r="O237" s="7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1" t="s">
        <v>238</v>
      </c>
      <c r="AT237" s="191" t="s">
        <v>370</v>
      </c>
      <c r="AU237" s="191" t="s">
        <v>208</v>
      </c>
      <c r="AY237" s="18" t="s">
        <v>197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8" t="s">
        <v>8</v>
      </c>
      <c r="BK237" s="192">
        <f>ROUND(I237*H237,0)</f>
        <v>0</v>
      </c>
      <c r="BL237" s="18" t="s">
        <v>96</v>
      </c>
      <c r="BM237" s="191" t="s">
        <v>1163</v>
      </c>
    </row>
    <row r="238" s="2" customFormat="1" ht="16.5" customHeight="1">
      <c r="A238" s="37"/>
      <c r="B238" s="179"/>
      <c r="C238" s="218" t="s">
        <v>685</v>
      </c>
      <c r="D238" s="218" t="s">
        <v>370</v>
      </c>
      <c r="E238" s="219" t="s">
        <v>1164</v>
      </c>
      <c r="F238" s="220" t="s">
        <v>1019</v>
      </c>
      <c r="G238" s="221" t="s">
        <v>287</v>
      </c>
      <c r="H238" s="222">
        <v>12</v>
      </c>
      <c r="I238" s="223"/>
      <c r="J238" s="224">
        <f>ROUND(I238*H238,0)</f>
        <v>0</v>
      </c>
      <c r="K238" s="220" t="s">
        <v>1</v>
      </c>
      <c r="L238" s="225"/>
      <c r="M238" s="226" t="s">
        <v>1</v>
      </c>
      <c r="N238" s="227" t="s">
        <v>42</v>
      </c>
      <c r="O238" s="7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1" t="s">
        <v>238</v>
      </c>
      <c r="AT238" s="191" t="s">
        <v>370</v>
      </c>
      <c r="AU238" s="191" t="s">
        <v>208</v>
      </c>
      <c r="AY238" s="18" t="s">
        <v>197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8" t="s">
        <v>8</v>
      </c>
      <c r="BK238" s="192">
        <f>ROUND(I238*H238,0)</f>
        <v>0</v>
      </c>
      <c r="BL238" s="18" t="s">
        <v>96</v>
      </c>
      <c r="BM238" s="191" t="s">
        <v>1165</v>
      </c>
    </row>
    <row r="239" s="2" customFormat="1" ht="16.5" customHeight="1">
      <c r="A239" s="37"/>
      <c r="B239" s="179"/>
      <c r="C239" s="218" t="s">
        <v>689</v>
      </c>
      <c r="D239" s="218" t="s">
        <v>370</v>
      </c>
      <c r="E239" s="219" t="s">
        <v>1166</v>
      </c>
      <c r="F239" s="220" t="s">
        <v>1021</v>
      </c>
      <c r="G239" s="221" t="s">
        <v>287</v>
      </c>
      <c r="H239" s="222">
        <v>20</v>
      </c>
      <c r="I239" s="223"/>
      <c r="J239" s="224">
        <f>ROUND(I239*H239,0)</f>
        <v>0</v>
      </c>
      <c r="K239" s="220" t="s">
        <v>1</v>
      </c>
      <c r="L239" s="225"/>
      <c r="M239" s="226" t="s">
        <v>1</v>
      </c>
      <c r="N239" s="227" t="s">
        <v>42</v>
      </c>
      <c r="O239" s="7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1" t="s">
        <v>238</v>
      </c>
      <c r="AT239" s="191" t="s">
        <v>370</v>
      </c>
      <c r="AU239" s="191" t="s">
        <v>208</v>
      </c>
      <c r="AY239" s="18" t="s">
        <v>197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8" t="s">
        <v>8</v>
      </c>
      <c r="BK239" s="192">
        <f>ROUND(I239*H239,0)</f>
        <v>0</v>
      </c>
      <c r="BL239" s="18" t="s">
        <v>96</v>
      </c>
      <c r="BM239" s="191" t="s">
        <v>1167</v>
      </c>
    </row>
    <row r="240" s="2" customFormat="1" ht="16.5" customHeight="1">
      <c r="A240" s="37"/>
      <c r="B240" s="179"/>
      <c r="C240" s="218" t="s">
        <v>693</v>
      </c>
      <c r="D240" s="218" t="s">
        <v>370</v>
      </c>
      <c r="E240" s="219" t="s">
        <v>1168</v>
      </c>
      <c r="F240" s="220" t="s">
        <v>1169</v>
      </c>
      <c r="G240" s="221" t="s">
        <v>287</v>
      </c>
      <c r="H240" s="222">
        <v>126</v>
      </c>
      <c r="I240" s="223"/>
      <c r="J240" s="224">
        <f>ROUND(I240*H240,0)</f>
        <v>0</v>
      </c>
      <c r="K240" s="220" t="s">
        <v>1</v>
      </c>
      <c r="L240" s="225"/>
      <c r="M240" s="226" t="s">
        <v>1</v>
      </c>
      <c r="N240" s="227" t="s">
        <v>42</v>
      </c>
      <c r="O240" s="7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1" t="s">
        <v>238</v>
      </c>
      <c r="AT240" s="191" t="s">
        <v>370</v>
      </c>
      <c r="AU240" s="191" t="s">
        <v>208</v>
      </c>
      <c r="AY240" s="18" t="s">
        <v>197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</v>
      </c>
      <c r="BK240" s="192">
        <f>ROUND(I240*H240,0)</f>
        <v>0</v>
      </c>
      <c r="BL240" s="18" t="s">
        <v>96</v>
      </c>
      <c r="BM240" s="191" t="s">
        <v>1170</v>
      </c>
    </row>
    <row r="241" s="2" customFormat="1" ht="21.75" customHeight="1">
      <c r="A241" s="37"/>
      <c r="B241" s="179"/>
      <c r="C241" s="218" t="s">
        <v>697</v>
      </c>
      <c r="D241" s="218" t="s">
        <v>370</v>
      </c>
      <c r="E241" s="219" t="s">
        <v>1171</v>
      </c>
      <c r="F241" s="220" t="s">
        <v>1172</v>
      </c>
      <c r="G241" s="221" t="s">
        <v>1173</v>
      </c>
      <c r="H241" s="222">
        <v>8.8200000000000003</v>
      </c>
      <c r="I241" s="223"/>
      <c r="J241" s="224">
        <f>ROUND(I241*H241,0)</f>
        <v>0</v>
      </c>
      <c r="K241" s="220" t="s">
        <v>1</v>
      </c>
      <c r="L241" s="225"/>
      <c r="M241" s="226" t="s">
        <v>1</v>
      </c>
      <c r="N241" s="227" t="s">
        <v>42</v>
      </c>
      <c r="O241" s="7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1" t="s">
        <v>238</v>
      </c>
      <c r="AT241" s="191" t="s">
        <v>370</v>
      </c>
      <c r="AU241" s="191" t="s">
        <v>208</v>
      </c>
      <c r="AY241" s="18" t="s">
        <v>197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8</v>
      </c>
      <c r="BK241" s="192">
        <f>ROUND(I241*H241,0)</f>
        <v>0</v>
      </c>
      <c r="BL241" s="18" t="s">
        <v>96</v>
      </c>
      <c r="BM241" s="191" t="s">
        <v>1174</v>
      </c>
    </row>
    <row r="242" s="2" customFormat="1" ht="21.75" customHeight="1">
      <c r="A242" s="37"/>
      <c r="B242" s="179"/>
      <c r="C242" s="218" t="s">
        <v>701</v>
      </c>
      <c r="D242" s="218" t="s">
        <v>370</v>
      </c>
      <c r="E242" s="219" t="s">
        <v>1171</v>
      </c>
      <c r="F242" s="220" t="s">
        <v>1172</v>
      </c>
      <c r="G242" s="221" t="s">
        <v>1173</v>
      </c>
      <c r="H242" s="222">
        <v>4.3200000000000003</v>
      </c>
      <c r="I242" s="223"/>
      <c r="J242" s="224">
        <f>ROUND(I242*H242,0)</f>
        <v>0</v>
      </c>
      <c r="K242" s="220" t="s">
        <v>1</v>
      </c>
      <c r="L242" s="225"/>
      <c r="M242" s="226" t="s">
        <v>1</v>
      </c>
      <c r="N242" s="227" t="s">
        <v>42</v>
      </c>
      <c r="O242" s="7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1" t="s">
        <v>238</v>
      </c>
      <c r="AT242" s="191" t="s">
        <v>370</v>
      </c>
      <c r="AU242" s="191" t="s">
        <v>208</v>
      </c>
      <c r="AY242" s="18" t="s">
        <v>197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8" t="s">
        <v>8</v>
      </c>
      <c r="BK242" s="192">
        <f>ROUND(I242*H242,0)</f>
        <v>0</v>
      </c>
      <c r="BL242" s="18" t="s">
        <v>96</v>
      </c>
      <c r="BM242" s="191" t="s">
        <v>1175</v>
      </c>
    </row>
    <row r="243" s="2" customFormat="1" ht="21.75" customHeight="1">
      <c r="A243" s="37"/>
      <c r="B243" s="179"/>
      <c r="C243" s="218" t="s">
        <v>705</v>
      </c>
      <c r="D243" s="218" t="s">
        <v>370</v>
      </c>
      <c r="E243" s="219" t="s">
        <v>1171</v>
      </c>
      <c r="F243" s="220" t="s">
        <v>1172</v>
      </c>
      <c r="G243" s="221" t="s">
        <v>1173</v>
      </c>
      <c r="H243" s="222">
        <v>75.599999999999994</v>
      </c>
      <c r="I243" s="223"/>
      <c r="J243" s="224">
        <f>ROUND(I243*H243,0)</f>
        <v>0</v>
      </c>
      <c r="K243" s="220" t="s">
        <v>1</v>
      </c>
      <c r="L243" s="225"/>
      <c r="M243" s="226" t="s">
        <v>1</v>
      </c>
      <c r="N243" s="227" t="s">
        <v>42</v>
      </c>
      <c r="O243" s="7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1" t="s">
        <v>238</v>
      </c>
      <c r="AT243" s="191" t="s">
        <v>370</v>
      </c>
      <c r="AU243" s="191" t="s">
        <v>208</v>
      </c>
      <c r="AY243" s="18" t="s">
        <v>197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8</v>
      </c>
      <c r="BK243" s="192">
        <f>ROUND(I243*H243,0)</f>
        <v>0</v>
      </c>
      <c r="BL243" s="18" t="s">
        <v>96</v>
      </c>
      <c r="BM243" s="191" t="s">
        <v>1176</v>
      </c>
    </row>
    <row r="244" s="2" customFormat="1" ht="21.75" customHeight="1">
      <c r="A244" s="37"/>
      <c r="B244" s="179"/>
      <c r="C244" s="218" t="s">
        <v>709</v>
      </c>
      <c r="D244" s="218" t="s">
        <v>370</v>
      </c>
      <c r="E244" s="219" t="s">
        <v>1171</v>
      </c>
      <c r="F244" s="220" t="s">
        <v>1172</v>
      </c>
      <c r="G244" s="221" t="s">
        <v>1173</v>
      </c>
      <c r="H244" s="222">
        <v>18.600000000000001</v>
      </c>
      <c r="I244" s="223"/>
      <c r="J244" s="224">
        <f>ROUND(I244*H244,0)</f>
        <v>0</v>
      </c>
      <c r="K244" s="220" t="s">
        <v>1</v>
      </c>
      <c r="L244" s="225"/>
      <c r="M244" s="226" t="s">
        <v>1</v>
      </c>
      <c r="N244" s="227" t="s">
        <v>42</v>
      </c>
      <c r="O244" s="7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1" t="s">
        <v>238</v>
      </c>
      <c r="AT244" s="191" t="s">
        <v>370</v>
      </c>
      <c r="AU244" s="191" t="s">
        <v>208</v>
      </c>
      <c r="AY244" s="18" t="s">
        <v>197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8" t="s">
        <v>8</v>
      </c>
      <c r="BK244" s="192">
        <f>ROUND(I244*H244,0)</f>
        <v>0</v>
      </c>
      <c r="BL244" s="18" t="s">
        <v>96</v>
      </c>
      <c r="BM244" s="191" t="s">
        <v>1177</v>
      </c>
    </row>
    <row r="245" s="2" customFormat="1" ht="16.5" customHeight="1">
      <c r="A245" s="37"/>
      <c r="B245" s="179"/>
      <c r="C245" s="218" t="s">
        <v>714</v>
      </c>
      <c r="D245" s="218" t="s">
        <v>370</v>
      </c>
      <c r="E245" s="219" t="s">
        <v>1178</v>
      </c>
      <c r="F245" s="220" t="s">
        <v>1179</v>
      </c>
      <c r="G245" s="221" t="s">
        <v>972</v>
      </c>
      <c r="H245" s="222">
        <v>110</v>
      </c>
      <c r="I245" s="223"/>
      <c r="J245" s="224">
        <f>ROUND(I245*H245,0)</f>
        <v>0</v>
      </c>
      <c r="K245" s="220" t="s">
        <v>1</v>
      </c>
      <c r="L245" s="225"/>
      <c r="M245" s="226" t="s">
        <v>1</v>
      </c>
      <c r="N245" s="227" t="s">
        <v>42</v>
      </c>
      <c r="O245" s="7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1" t="s">
        <v>238</v>
      </c>
      <c r="AT245" s="191" t="s">
        <v>370</v>
      </c>
      <c r="AU245" s="191" t="s">
        <v>208</v>
      </c>
      <c r="AY245" s="18" t="s">
        <v>197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8</v>
      </c>
      <c r="BK245" s="192">
        <f>ROUND(I245*H245,0)</f>
        <v>0</v>
      </c>
      <c r="BL245" s="18" t="s">
        <v>96</v>
      </c>
      <c r="BM245" s="191" t="s">
        <v>1180</v>
      </c>
    </row>
    <row r="246" s="2" customFormat="1" ht="16.5" customHeight="1">
      <c r="A246" s="37"/>
      <c r="B246" s="179"/>
      <c r="C246" s="218" t="s">
        <v>718</v>
      </c>
      <c r="D246" s="218" t="s">
        <v>370</v>
      </c>
      <c r="E246" s="219" t="s">
        <v>1181</v>
      </c>
      <c r="F246" s="220" t="s">
        <v>1182</v>
      </c>
      <c r="G246" s="221" t="s">
        <v>972</v>
      </c>
      <c r="H246" s="222">
        <v>25</v>
      </c>
      <c r="I246" s="223"/>
      <c r="J246" s="224">
        <f>ROUND(I246*H246,0)</f>
        <v>0</v>
      </c>
      <c r="K246" s="220" t="s">
        <v>1</v>
      </c>
      <c r="L246" s="225"/>
      <c r="M246" s="226" t="s">
        <v>1</v>
      </c>
      <c r="N246" s="227" t="s">
        <v>42</v>
      </c>
      <c r="O246" s="76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1" t="s">
        <v>238</v>
      </c>
      <c r="AT246" s="191" t="s">
        <v>370</v>
      </c>
      <c r="AU246" s="191" t="s">
        <v>208</v>
      </c>
      <c r="AY246" s="18" t="s">
        <v>197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8" t="s">
        <v>8</v>
      </c>
      <c r="BK246" s="192">
        <f>ROUND(I246*H246,0)</f>
        <v>0</v>
      </c>
      <c r="BL246" s="18" t="s">
        <v>96</v>
      </c>
      <c r="BM246" s="191" t="s">
        <v>1183</v>
      </c>
    </row>
    <row r="247" s="2" customFormat="1" ht="21.75" customHeight="1">
      <c r="A247" s="37"/>
      <c r="B247" s="179"/>
      <c r="C247" s="218" t="s">
        <v>724</v>
      </c>
      <c r="D247" s="218" t="s">
        <v>370</v>
      </c>
      <c r="E247" s="219" t="s">
        <v>1184</v>
      </c>
      <c r="F247" s="220" t="s">
        <v>1185</v>
      </c>
      <c r="G247" s="221" t="s">
        <v>972</v>
      </c>
      <c r="H247" s="222">
        <v>54</v>
      </c>
      <c r="I247" s="223"/>
      <c r="J247" s="224">
        <f>ROUND(I247*H247,0)</f>
        <v>0</v>
      </c>
      <c r="K247" s="220" t="s">
        <v>1</v>
      </c>
      <c r="L247" s="225"/>
      <c r="M247" s="226" t="s">
        <v>1</v>
      </c>
      <c r="N247" s="227" t="s">
        <v>42</v>
      </c>
      <c r="O247" s="7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1" t="s">
        <v>238</v>
      </c>
      <c r="AT247" s="191" t="s">
        <v>370</v>
      </c>
      <c r="AU247" s="191" t="s">
        <v>208</v>
      </c>
      <c r="AY247" s="18" t="s">
        <v>197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8</v>
      </c>
      <c r="BK247" s="192">
        <f>ROUND(I247*H247,0)</f>
        <v>0</v>
      </c>
      <c r="BL247" s="18" t="s">
        <v>96</v>
      </c>
      <c r="BM247" s="191" t="s">
        <v>1186</v>
      </c>
    </row>
    <row r="248" s="2" customFormat="1" ht="21.75" customHeight="1">
      <c r="A248" s="37"/>
      <c r="B248" s="179"/>
      <c r="C248" s="218" t="s">
        <v>728</v>
      </c>
      <c r="D248" s="218" t="s">
        <v>370</v>
      </c>
      <c r="E248" s="219" t="s">
        <v>1184</v>
      </c>
      <c r="F248" s="220" t="s">
        <v>1185</v>
      </c>
      <c r="G248" s="221" t="s">
        <v>972</v>
      </c>
      <c r="H248" s="222">
        <v>16</v>
      </c>
      <c r="I248" s="223"/>
      <c r="J248" s="224">
        <f>ROUND(I248*H248,0)</f>
        <v>0</v>
      </c>
      <c r="K248" s="220" t="s">
        <v>1</v>
      </c>
      <c r="L248" s="225"/>
      <c r="M248" s="226" t="s">
        <v>1</v>
      </c>
      <c r="N248" s="227" t="s">
        <v>42</v>
      </c>
      <c r="O248" s="7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1" t="s">
        <v>238</v>
      </c>
      <c r="AT248" s="191" t="s">
        <v>370</v>
      </c>
      <c r="AU248" s="191" t="s">
        <v>208</v>
      </c>
      <c r="AY248" s="18" t="s">
        <v>197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8</v>
      </c>
      <c r="BK248" s="192">
        <f>ROUND(I248*H248,0)</f>
        <v>0</v>
      </c>
      <c r="BL248" s="18" t="s">
        <v>96</v>
      </c>
      <c r="BM248" s="191" t="s">
        <v>1187</v>
      </c>
    </row>
    <row r="249" s="2" customFormat="1" ht="21.75" customHeight="1">
      <c r="A249" s="37"/>
      <c r="B249" s="179"/>
      <c r="C249" s="218" t="s">
        <v>733</v>
      </c>
      <c r="D249" s="218" t="s">
        <v>370</v>
      </c>
      <c r="E249" s="219" t="s">
        <v>1188</v>
      </c>
      <c r="F249" s="220" t="s">
        <v>1189</v>
      </c>
      <c r="G249" s="221" t="s">
        <v>972</v>
      </c>
      <c r="H249" s="222">
        <v>9</v>
      </c>
      <c r="I249" s="223"/>
      <c r="J249" s="224">
        <f>ROUND(I249*H249,0)</f>
        <v>0</v>
      </c>
      <c r="K249" s="220" t="s">
        <v>1</v>
      </c>
      <c r="L249" s="225"/>
      <c r="M249" s="226" t="s">
        <v>1</v>
      </c>
      <c r="N249" s="227" t="s">
        <v>42</v>
      </c>
      <c r="O249" s="7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1" t="s">
        <v>238</v>
      </c>
      <c r="AT249" s="191" t="s">
        <v>370</v>
      </c>
      <c r="AU249" s="191" t="s">
        <v>208</v>
      </c>
      <c r="AY249" s="18" t="s">
        <v>197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8" t="s">
        <v>8</v>
      </c>
      <c r="BK249" s="192">
        <f>ROUND(I249*H249,0)</f>
        <v>0</v>
      </c>
      <c r="BL249" s="18" t="s">
        <v>96</v>
      </c>
      <c r="BM249" s="191" t="s">
        <v>1190</v>
      </c>
    </row>
    <row r="250" s="2" customFormat="1" ht="21.75" customHeight="1">
      <c r="A250" s="37"/>
      <c r="B250" s="179"/>
      <c r="C250" s="218" t="s">
        <v>737</v>
      </c>
      <c r="D250" s="218" t="s">
        <v>370</v>
      </c>
      <c r="E250" s="219" t="s">
        <v>1188</v>
      </c>
      <c r="F250" s="220" t="s">
        <v>1189</v>
      </c>
      <c r="G250" s="221" t="s">
        <v>972</v>
      </c>
      <c r="H250" s="222">
        <v>6</v>
      </c>
      <c r="I250" s="223"/>
      <c r="J250" s="224">
        <f>ROUND(I250*H250,0)</f>
        <v>0</v>
      </c>
      <c r="K250" s="220" t="s">
        <v>1</v>
      </c>
      <c r="L250" s="225"/>
      <c r="M250" s="226" t="s">
        <v>1</v>
      </c>
      <c r="N250" s="227" t="s">
        <v>42</v>
      </c>
      <c r="O250" s="7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1" t="s">
        <v>238</v>
      </c>
      <c r="AT250" s="191" t="s">
        <v>370</v>
      </c>
      <c r="AU250" s="191" t="s">
        <v>208</v>
      </c>
      <c r="AY250" s="18" t="s">
        <v>197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8</v>
      </c>
      <c r="BK250" s="192">
        <f>ROUND(I250*H250,0)</f>
        <v>0</v>
      </c>
      <c r="BL250" s="18" t="s">
        <v>96</v>
      </c>
      <c r="BM250" s="191" t="s">
        <v>1191</v>
      </c>
    </row>
    <row r="251" s="2" customFormat="1" ht="16.5" customHeight="1">
      <c r="A251" s="37"/>
      <c r="B251" s="179"/>
      <c r="C251" s="218" t="s">
        <v>742</v>
      </c>
      <c r="D251" s="218" t="s">
        <v>370</v>
      </c>
      <c r="E251" s="219" t="s">
        <v>1192</v>
      </c>
      <c r="F251" s="220" t="s">
        <v>1053</v>
      </c>
      <c r="G251" s="221" t="s">
        <v>972</v>
      </c>
      <c r="H251" s="222">
        <v>35</v>
      </c>
      <c r="I251" s="223"/>
      <c r="J251" s="224">
        <f>ROUND(I251*H251,0)</f>
        <v>0</v>
      </c>
      <c r="K251" s="220" t="s">
        <v>1</v>
      </c>
      <c r="L251" s="225"/>
      <c r="M251" s="226" t="s">
        <v>1</v>
      </c>
      <c r="N251" s="227" t="s">
        <v>42</v>
      </c>
      <c r="O251" s="7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1" t="s">
        <v>238</v>
      </c>
      <c r="AT251" s="191" t="s">
        <v>370</v>
      </c>
      <c r="AU251" s="191" t="s">
        <v>208</v>
      </c>
      <c r="AY251" s="18" t="s">
        <v>197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8" t="s">
        <v>8</v>
      </c>
      <c r="BK251" s="192">
        <f>ROUND(I251*H251,0)</f>
        <v>0</v>
      </c>
      <c r="BL251" s="18" t="s">
        <v>96</v>
      </c>
      <c r="BM251" s="191" t="s">
        <v>1193</v>
      </c>
    </row>
    <row r="252" s="12" customFormat="1" ht="20.88" customHeight="1">
      <c r="A252" s="12"/>
      <c r="B252" s="166"/>
      <c r="C252" s="12"/>
      <c r="D252" s="167" t="s">
        <v>76</v>
      </c>
      <c r="E252" s="177" t="s">
        <v>1058</v>
      </c>
      <c r="F252" s="177" t="s">
        <v>1059</v>
      </c>
      <c r="G252" s="12"/>
      <c r="H252" s="12"/>
      <c r="I252" s="169"/>
      <c r="J252" s="178">
        <f>BK252</f>
        <v>0</v>
      </c>
      <c r="K252" s="12"/>
      <c r="L252" s="166"/>
      <c r="M252" s="171"/>
      <c r="N252" s="172"/>
      <c r="O252" s="172"/>
      <c r="P252" s="173">
        <f>SUM(P253:P272)</f>
        <v>0</v>
      </c>
      <c r="Q252" s="172"/>
      <c r="R252" s="173">
        <f>SUM(R253:R272)</f>
        <v>0</v>
      </c>
      <c r="S252" s="172"/>
      <c r="T252" s="174">
        <f>SUM(T253:T272)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7" t="s">
        <v>8</v>
      </c>
      <c r="AT252" s="175" t="s">
        <v>76</v>
      </c>
      <c r="AU252" s="175" t="s">
        <v>81</v>
      </c>
      <c r="AY252" s="167" t="s">
        <v>197</v>
      </c>
      <c r="BK252" s="176">
        <f>SUM(BK253:BK272)</f>
        <v>0</v>
      </c>
    </row>
    <row r="253" s="2" customFormat="1" ht="16.5" customHeight="1">
      <c r="A253" s="37"/>
      <c r="B253" s="179"/>
      <c r="C253" s="218" t="s">
        <v>746</v>
      </c>
      <c r="D253" s="218" t="s">
        <v>370</v>
      </c>
      <c r="E253" s="219" t="s">
        <v>1194</v>
      </c>
      <c r="F253" s="220" t="s">
        <v>1195</v>
      </c>
      <c r="G253" s="221" t="s">
        <v>287</v>
      </c>
      <c r="H253" s="222">
        <v>124</v>
      </c>
      <c r="I253" s="223"/>
      <c r="J253" s="224">
        <f>ROUND(I253*H253,0)</f>
        <v>0</v>
      </c>
      <c r="K253" s="220" t="s">
        <v>1</v>
      </c>
      <c r="L253" s="225"/>
      <c r="M253" s="226" t="s">
        <v>1</v>
      </c>
      <c r="N253" s="227" t="s">
        <v>42</v>
      </c>
      <c r="O253" s="7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1" t="s">
        <v>238</v>
      </c>
      <c r="AT253" s="191" t="s">
        <v>370</v>
      </c>
      <c r="AU253" s="191" t="s">
        <v>208</v>
      </c>
      <c r="AY253" s="18" t="s">
        <v>197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8" t="s">
        <v>8</v>
      </c>
      <c r="BK253" s="192">
        <f>ROUND(I253*H253,0)</f>
        <v>0</v>
      </c>
      <c r="BL253" s="18" t="s">
        <v>96</v>
      </c>
      <c r="BM253" s="191" t="s">
        <v>1196</v>
      </c>
    </row>
    <row r="254" s="2" customFormat="1" ht="16.5" customHeight="1">
      <c r="A254" s="37"/>
      <c r="B254" s="179"/>
      <c r="C254" s="218" t="s">
        <v>750</v>
      </c>
      <c r="D254" s="218" t="s">
        <v>370</v>
      </c>
      <c r="E254" s="219" t="s">
        <v>1197</v>
      </c>
      <c r="F254" s="220" t="s">
        <v>1198</v>
      </c>
      <c r="G254" s="221" t="s">
        <v>287</v>
      </c>
      <c r="H254" s="222">
        <v>1530</v>
      </c>
      <c r="I254" s="223"/>
      <c r="J254" s="224">
        <f>ROUND(I254*H254,0)</f>
        <v>0</v>
      </c>
      <c r="K254" s="220" t="s">
        <v>1</v>
      </c>
      <c r="L254" s="225"/>
      <c r="M254" s="226" t="s">
        <v>1</v>
      </c>
      <c r="N254" s="227" t="s">
        <v>42</v>
      </c>
      <c r="O254" s="7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1" t="s">
        <v>238</v>
      </c>
      <c r="AT254" s="191" t="s">
        <v>370</v>
      </c>
      <c r="AU254" s="191" t="s">
        <v>208</v>
      </c>
      <c r="AY254" s="18" t="s">
        <v>197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8</v>
      </c>
      <c r="BK254" s="192">
        <f>ROUND(I254*H254,0)</f>
        <v>0</v>
      </c>
      <c r="BL254" s="18" t="s">
        <v>96</v>
      </c>
      <c r="BM254" s="191" t="s">
        <v>1199</v>
      </c>
    </row>
    <row r="255" s="2" customFormat="1" ht="16.5" customHeight="1">
      <c r="A255" s="37"/>
      <c r="B255" s="179"/>
      <c r="C255" s="218" t="s">
        <v>754</v>
      </c>
      <c r="D255" s="218" t="s">
        <v>370</v>
      </c>
      <c r="E255" s="219" t="s">
        <v>1197</v>
      </c>
      <c r="F255" s="220" t="s">
        <v>1198</v>
      </c>
      <c r="G255" s="221" t="s">
        <v>287</v>
      </c>
      <c r="H255" s="222">
        <v>1650</v>
      </c>
      <c r="I255" s="223"/>
      <c r="J255" s="224">
        <f>ROUND(I255*H255,0)</f>
        <v>0</v>
      </c>
      <c r="K255" s="220" t="s">
        <v>1</v>
      </c>
      <c r="L255" s="225"/>
      <c r="M255" s="226" t="s">
        <v>1</v>
      </c>
      <c r="N255" s="227" t="s">
        <v>42</v>
      </c>
      <c r="O255" s="76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1" t="s">
        <v>238</v>
      </c>
      <c r="AT255" s="191" t="s">
        <v>370</v>
      </c>
      <c r="AU255" s="191" t="s">
        <v>208</v>
      </c>
      <c r="AY255" s="18" t="s">
        <v>197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8</v>
      </c>
      <c r="BK255" s="192">
        <f>ROUND(I255*H255,0)</f>
        <v>0</v>
      </c>
      <c r="BL255" s="18" t="s">
        <v>96</v>
      </c>
      <c r="BM255" s="191" t="s">
        <v>1200</v>
      </c>
    </row>
    <row r="256" s="2" customFormat="1" ht="16.5" customHeight="1">
      <c r="A256" s="37"/>
      <c r="B256" s="179"/>
      <c r="C256" s="218" t="s">
        <v>759</v>
      </c>
      <c r="D256" s="218" t="s">
        <v>370</v>
      </c>
      <c r="E256" s="219" t="s">
        <v>1197</v>
      </c>
      <c r="F256" s="220" t="s">
        <v>1198</v>
      </c>
      <c r="G256" s="221" t="s">
        <v>287</v>
      </c>
      <c r="H256" s="222">
        <v>355</v>
      </c>
      <c r="I256" s="223"/>
      <c r="J256" s="224">
        <f>ROUND(I256*H256,0)</f>
        <v>0</v>
      </c>
      <c r="K256" s="220" t="s">
        <v>1</v>
      </c>
      <c r="L256" s="225"/>
      <c r="M256" s="226" t="s">
        <v>1</v>
      </c>
      <c r="N256" s="227" t="s">
        <v>42</v>
      </c>
      <c r="O256" s="76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1" t="s">
        <v>238</v>
      </c>
      <c r="AT256" s="191" t="s">
        <v>370</v>
      </c>
      <c r="AU256" s="191" t="s">
        <v>208</v>
      </c>
      <c r="AY256" s="18" t="s">
        <v>197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8" t="s">
        <v>8</v>
      </c>
      <c r="BK256" s="192">
        <f>ROUND(I256*H256,0)</f>
        <v>0</v>
      </c>
      <c r="BL256" s="18" t="s">
        <v>96</v>
      </c>
      <c r="BM256" s="191" t="s">
        <v>1201</v>
      </c>
    </row>
    <row r="257" s="2" customFormat="1" ht="16.5" customHeight="1">
      <c r="A257" s="37"/>
      <c r="B257" s="179"/>
      <c r="C257" s="218" t="s">
        <v>763</v>
      </c>
      <c r="D257" s="218" t="s">
        <v>370</v>
      </c>
      <c r="E257" s="219" t="s">
        <v>1202</v>
      </c>
      <c r="F257" s="220" t="s">
        <v>1203</v>
      </c>
      <c r="G257" s="221" t="s">
        <v>287</v>
      </c>
      <c r="H257" s="222">
        <v>27</v>
      </c>
      <c r="I257" s="223"/>
      <c r="J257" s="224">
        <f>ROUND(I257*H257,0)</f>
        <v>0</v>
      </c>
      <c r="K257" s="220" t="s">
        <v>1</v>
      </c>
      <c r="L257" s="225"/>
      <c r="M257" s="226" t="s">
        <v>1</v>
      </c>
      <c r="N257" s="227" t="s">
        <v>42</v>
      </c>
      <c r="O257" s="7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1" t="s">
        <v>238</v>
      </c>
      <c r="AT257" s="191" t="s">
        <v>370</v>
      </c>
      <c r="AU257" s="191" t="s">
        <v>208</v>
      </c>
      <c r="AY257" s="18" t="s">
        <v>197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8" t="s">
        <v>8</v>
      </c>
      <c r="BK257" s="192">
        <f>ROUND(I257*H257,0)</f>
        <v>0</v>
      </c>
      <c r="BL257" s="18" t="s">
        <v>96</v>
      </c>
      <c r="BM257" s="191" t="s">
        <v>1204</v>
      </c>
    </row>
    <row r="258" s="2" customFormat="1" ht="21.75" customHeight="1">
      <c r="A258" s="37"/>
      <c r="B258" s="179"/>
      <c r="C258" s="218" t="s">
        <v>768</v>
      </c>
      <c r="D258" s="218" t="s">
        <v>370</v>
      </c>
      <c r="E258" s="219" t="s">
        <v>1205</v>
      </c>
      <c r="F258" s="220" t="s">
        <v>1206</v>
      </c>
      <c r="G258" s="221" t="s">
        <v>287</v>
      </c>
      <c r="H258" s="222">
        <v>76</v>
      </c>
      <c r="I258" s="223"/>
      <c r="J258" s="224">
        <f>ROUND(I258*H258,0)</f>
        <v>0</v>
      </c>
      <c r="K258" s="220" t="s">
        <v>1</v>
      </c>
      <c r="L258" s="225"/>
      <c r="M258" s="226" t="s">
        <v>1</v>
      </c>
      <c r="N258" s="227" t="s">
        <v>42</v>
      </c>
      <c r="O258" s="7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1" t="s">
        <v>238</v>
      </c>
      <c r="AT258" s="191" t="s">
        <v>370</v>
      </c>
      <c r="AU258" s="191" t="s">
        <v>208</v>
      </c>
      <c r="AY258" s="18" t="s">
        <v>197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8</v>
      </c>
      <c r="BK258" s="192">
        <f>ROUND(I258*H258,0)</f>
        <v>0</v>
      </c>
      <c r="BL258" s="18" t="s">
        <v>96</v>
      </c>
      <c r="BM258" s="191" t="s">
        <v>1207</v>
      </c>
    </row>
    <row r="259" s="2" customFormat="1" ht="16.5" customHeight="1">
      <c r="A259" s="37"/>
      <c r="B259" s="179"/>
      <c r="C259" s="218" t="s">
        <v>773</v>
      </c>
      <c r="D259" s="218" t="s">
        <v>370</v>
      </c>
      <c r="E259" s="219" t="s">
        <v>1208</v>
      </c>
      <c r="F259" s="220" t="s">
        <v>1209</v>
      </c>
      <c r="G259" s="221" t="s">
        <v>287</v>
      </c>
      <c r="H259" s="222">
        <v>35</v>
      </c>
      <c r="I259" s="223"/>
      <c r="J259" s="224">
        <f>ROUND(I259*H259,0)</f>
        <v>0</v>
      </c>
      <c r="K259" s="220" t="s">
        <v>1</v>
      </c>
      <c r="L259" s="225"/>
      <c r="M259" s="226" t="s">
        <v>1</v>
      </c>
      <c r="N259" s="227" t="s">
        <v>42</v>
      </c>
      <c r="O259" s="76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1" t="s">
        <v>238</v>
      </c>
      <c r="AT259" s="191" t="s">
        <v>370</v>
      </c>
      <c r="AU259" s="191" t="s">
        <v>208</v>
      </c>
      <c r="AY259" s="18" t="s">
        <v>197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8" t="s">
        <v>8</v>
      </c>
      <c r="BK259" s="192">
        <f>ROUND(I259*H259,0)</f>
        <v>0</v>
      </c>
      <c r="BL259" s="18" t="s">
        <v>96</v>
      </c>
      <c r="BM259" s="191" t="s">
        <v>1210</v>
      </c>
    </row>
    <row r="260" s="2" customFormat="1" ht="21.75" customHeight="1">
      <c r="A260" s="37"/>
      <c r="B260" s="179"/>
      <c r="C260" s="218" t="s">
        <v>779</v>
      </c>
      <c r="D260" s="218" t="s">
        <v>370</v>
      </c>
      <c r="E260" s="219" t="s">
        <v>1211</v>
      </c>
      <c r="F260" s="220" t="s">
        <v>1212</v>
      </c>
      <c r="G260" s="221" t="s">
        <v>287</v>
      </c>
      <c r="H260" s="222">
        <v>25</v>
      </c>
      <c r="I260" s="223"/>
      <c r="J260" s="224">
        <f>ROUND(I260*H260,0)</f>
        <v>0</v>
      </c>
      <c r="K260" s="220" t="s">
        <v>1</v>
      </c>
      <c r="L260" s="225"/>
      <c r="M260" s="226" t="s">
        <v>1</v>
      </c>
      <c r="N260" s="227" t="s">
        <v>42</v>
      </c>
      <c r="O260" s="7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1" t="s">
        <v>238</v>
      </c>
      <c r="AT260" s="191" t="s">
        <v>370</v>
      </c>
      <c r="AU260" s="191" t="s">
        <v>208</v>
      </c>
      <c r="AY260" s="18" t="s">
        <v>197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8" t="s">
        <v>8</v>
      </c>
      <c r="BK260" s="192">
        <f>ROUND(I260*H260,0)</f>
        <v>0</v>
      </c>
      <c r="BL260" s="18" t="s">
        <v>96</v>
      </c>
      <c r="BM260" s="191" t="s">
        <v>1213</v>
      </c>
    </row>
    <row r="261" s="2" customFormat="1" ht="21.75" customHeight="1">
      <c r="A261" s="37"/>
      <c r="B261" s="179"/>
      <c r="C261" s="218" t="s">
        <v>784</v>
      </c>
      <c r="D261" s="218" t="s">
        <v>370</v>
      </c>
      <c r="E261" s="219" t="s">
        <v>1214</v>
      </c>
      <c r="F261" s="220" t="s">
        <v>1215</v>
      </c>
      <c r="G261" s="221" t="s">
        <v>287</v>
      </c>
      <c r="H261" s="222">
        <v>27</v>
      </c>
      <c r="I261" s="223"/>
      <c r="J261" s="224">
        <f>ROUND(I261*H261,0)</f>
        <v>0</v>
      </c>
      <c r="K261" s="220" t="s">
        <v>1</v>
      </c>
      <c r="L261" s="225"/>
      <c r="M261" s="226" t="s">
        <v>1</v>
      </c>
      <c r="N261" s="227" t="s">
        <v>42</v>
      </c>
      <c r="O261" s="7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1" t="s">
        <v>238</v>
      </c>
      <c r="AT261" s="191" t="s">
        <v>370</v>
      </c>
      <c r="AU261" s="191" t="s">
        <v>208</v>
      </c>
      <c r="AY261" s="18" t="s">
        <v>197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8" t="s">
        <v>8</v>
      </c>
      <c r="BK261" s="192">
        <f>ROUND(I261*H261,0)</f>
        <v>0</v>
      </c>
      <c r="BL261" s="18" t="s">
        <v>96</v>
      </c>
      <c r="BM261" s="191" t="s">
        <v>1216</v>
      </c>
    </row>
    <row r="262" s="2" customFormat="1" ht="16.5" customHeight="1">
      <c r="A262" s="37"/>
      <c r="B262" s="179"/>
      <c r="C262" s="218" t="s">
        <v>788</v>
      </c>
      <c r="D262" s="218" t="s">
        <v>370</v>
      </c>
      <c r="E262" s="219" t="s">
        <v>1217</v>
      </c>
      <c r="F262" s="220" t="s">
        <v>1218</v>
      </c>
      <c r="G262" s="221" t="s">
        <v>287</v>
      </c>
      <c r="H262" s="222">
        <v>3880</v>
      </c>
      <c r="I262" s="223"/>
      <c r="J262" s="224">
        <f>ROUND(I262*H262,0)</f>
        <v>0</v>
      </c>
      <c r="K262" s="220" t="s">
        <v>1</v>
      </c>
      <c r="L262" s="225"/>
      <c r="M262" s="226" t="s">
        <v>1</v>
      </c>
      <c r="N262" s="227" t="s">
        <v>42</v>
      </c>
      <c r="O262" s="7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1" t="s">
        <v>238</v>
      </c>
      <c r="AT262" s="191" t="s">
        <v>370</v>
      </c>
      <c r="AU262" s="191" t="s">
        <v>208</v>
      </c>
      <c r="AY262" s="18" t="s">
        <v>197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8</v>
      </c>
      <c r="BK262" s="192">
        <f>ROUND(I262*H262,0)</f>
        <v>0</v>
      </c>
      <c r="BL262" s="18" t="s">
        <v>96</v>
      </c>
      <c r="BM262" s="191" t="s">
        <v>1219</v>
      </c>
    </row>
    <row r="263" s="2" customFormat="1" ht="16.5" customHeight="1">
      <c r="A263" s="37"/>
      <c r="B263" s="179"/>
      <c r="C263" s="218" t="s">
        <v>793</v>
      </c>
      <c r="D263" s="218" t="s">
        <v>370</v>
      </c>
      <c r="E263" s="219" t="s">
        <v>1220</v>
      </c>
      <c r="F263" s="220" t="s">
        <v>1081</v>
      </c>
      <c r="G263" s="221" t="s">
        <v>287</v>
      </c>
      <c r="H263" s="222">
        <v>12</v>
      </c>
      <c r="I263" s="223"/>
      <c r="J263" s="224">
        <f>ROUND(I263*H263,0)</f>
        <v>0</v>
      </c>
      <c r="K263" s="220" t="s">
        <v>1</v>
      </c>
      <c r="L263" s="225"/>
      <c r="M263" s="226" t="s">
        <v>1</v>
      </c>
      <c r="N263" s="227" t="s">
        <v>42</v>
      </c>
      <c r="O263" s="76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1" t="s">
        <v>238</v>
      </c>
      <c r="AT263" s="191" t="s">
        <v>370</v>
      </c>
      <c r="AU263" s="191" t="s">
        <v>208</v>
      </c>
      <c r="AY263" s="18" t="s">
        <v>197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8" t="s">
        <v>8</v>
      </c>
      <c r="BK263" s="192">
        <f>ROUND(I263*H263,0)</f>
        <v>0</v>
      </c>
      <c r="BL263" s="18" t="s">
        <v>96</v>
      </c>
      <c r="BM263" s="191" t="s">
        <v>1221</v>
      </c>
    </row>
    <row r="264" s="2" customFormat="1" ht="16.5" customHeight="1">
      <c r="A264" s="37"/>
      <c r="B264" s="179"/>
      <c r="C264" s="218" t="s">
        <v>797</v>
      </c>
      <c r="D264" s="218" t="s">
        <v>370</v>
      </c>
      <c r="E264" s="219" t="s">
        <v>1222</v>
      </c>
      <c r="F264" s="220" t="s">
        <v>1223</v>
      </c>
      <c r="G264" s="221" t="s">
        <v>287</v>
      </c>
      <c r="H264" s="222">
        <v>66</v>
      </c>
      <c r="I264" s="223"/>
      <c r="J264" s="224">
        <f>ROUND(I264*H264,0)</f>
        <v>0</v>
      </c>
      <c r="K264" s="220" t="s">
        <v>1</v>
      </c>
      <c r="L264" s="225"/>
      <c r="M264" s="226" t="s">
        <v>1</v>
      </c>
      <c r="N264" s="227" t="s">
        <v>42</v>
      </c>
      <c r="O264" s="7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1" t="s">
        <v>238</v>
      </c>
      <c r="AT264" s="191" t="s">
        <v>370</v>
      </c>
      <c r="AU264" s="191" t="s">
        <v>208</v>
      </c>
      <c r="AY264" s="18" t="s">
        <v>197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8" t="s">
        <v>8</v>
      </c>
      <c r="BK264" s="192">
        <f>ROUND(I264*H264,0)</f>
        <v>0</v>
      </c>
      <c r="BL264" s="18" t="s">
        <v>96</v>
      </c>
      <c r="BM264" s="191" t="s">
        <v>1224</v>
      </c>
    </row>
    <row r="265" s="2" customFormat="1" ht="16.5" customHeight="1">
      <c r="A265" s="37"/>
      <c r="B265" s="179"/>
      <c r="C265" s="218" t="s">
        <v>802</v>
      </c>
      <c r="D265" s="218" t="s">
        <v>370</v>
      </c>
      <c r="E265" s="219" t="s">
        <v>1225</v>
      </c>
      <c r="F265" s="220" t="s">
        <v>1226</v>
      </c>
      <c r="G265" s="221" t="s">
        <v>287</v>
      </c>
      <c r="H265" s="222">
        <v>12</v>
      </c>
      <c r="I265" s="223"/>
      <c r="J265" s="224">
        <f>ROUND(I265*H265,0)</f>
        <v>0</v>
      </c>
      <c r="K265" s="220" t="s">
        <v>1</v>
      </c>
      <c r="L265" s="225"/>
      <c r="M265" s="226" t="s">
        <v>1</v>
      </c>
      <c r="N265" s="227" t="s">
        <v>42</v>
      </c>
      <c r="O265" s="7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1" t="s">
        <v>238</v>
      </c>
      <c r="AT265" s="191" t="s">
        <v>370</v>
      </c>
      <c r="AU265" s="191" t="s">
        <v>208</v>
      </c>
      <c r="AY265" s="18" t="s">
        <v>197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8" t="s">
        <v>8</v>
      </c>
      <c r="BK265" s="192">
        <f>ROUND(I265*H265,0)</f>
        <v>0</v>
      </c>
      <c r="BL265" s="18" t="s">
        <v>96</v>
      </c>
      <c r="BM265" s="191" t="s">
        <v>1227</v>
      </c>
    </row>
    <row r="266" s="2" customFormat="1" ht="16.5" customHeight="1">
      <c r="A266" s="37"/>
      <c r="B266" s="179"/>
      <c r="C266" s="218" t="s">
        <v>806</v>
      </c>
      <c r="D266" s="218" t="s">
        <v>370</v>
      </c>
      <c r="E266" s="219" t="s">
        <v>1228</v>
      </c>
      <c r="F266" s="220" t="s">
        <v>1229</v>
      </c>
      <c r="G266" s="221" t="s">
        <v>287</v>
      </c>
      <c r="H266" s="222">
        <v>33</v>
      </c>
      <c r="I266" s="223"/>
      <c r="J266" s="224">
        <f>ROUND(I266*H266,0)</f>
        <v>0</v>
      </c>
      <c r="K266" s="220" t="s">
        <v>1</v>
      </c>
      <c r="L266" s="225"/>
      <c r="M266" s="226" t="s">
        <v>1</v>
      </c>
      <c r="N266" s="227" t="s">
        <v>42</v>
      </c>
      <c r="O266" s="7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1" t="s">
        <v>238</v>
      </c>
      <c r="AT266" s="191" t="s">
        <v>370</v>
      </c>
      <c r="AU266" s="191" t="s">
        <v>208</v>
      </c>
      <c r="AY266" s="18" t="s">
        <v>197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8</v>
      </c>
      <c r="BK266" s="192">
        <f>ROUND(I266*H266,0)</f>
        <v>0</v>
      </c>
      <c r="BL266" s="18" t="s">
        <v>96</v>
      </c>
      <c r="BM266" s="191" t="s">
        <v>1230</v>
      </c>
    </row>
    <row r="267" s="2" customFormat="1" ht="16.5" customHeight="1">
      <c r="A267" s="37"/>
      <c r="B267" s="179"/>
      <c r="C267" s="218" t="s">
        <v>812</v>
      </c>
      <c r="D267" s="218" t="s">
        <v>370</v>
      </c>
      <c r="E267" s="219" t="s">
        <v>1231</v>
      </c>
      <c r="F267" s="220" t="s">
        <v>1232</v>
      </c>
      <c r="G267" s="221" t="s">
        <v>287</v>
      </c>
      <c r="H267" s="222">
        <v>58</v>
      </c>
      <c r="I267" s="223"/>
      <c r="J267" s="224">
        <f>ROUND(I267*H267,0)</f>
        <v>0</v>
      </c>
      <c r="K267" s="220" t="s">
        <v>1</v>
      </c>
      <c r="L267" s="225"/>
      <c r="M267" s="226" t="s">
        <v>1</v>
      </c>
      <c r="N267" s="227" t="s">
        <v>42</v>
      </c>
      <c r="O267" s="7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1" t="s">
        <v>238</v>
      </c>
      <c r="AT267" s="191" t="s">
        <v>370</v>
      </c>
      <c r="AU267" s="191" t="s">
        <v>208</v>
      </c>
      <c r="AY267" s="18" t="s">
        <v>197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8</v>
      </c>
      <c r="BK267" s="192">
        <f>ROUND(I267*H267,0)</f>
        <v>0</v>
      </c>
      <c r="BL267" s="18" t="s">
        <v>96</v>
      </c>
      <c r="BM267" s="191" t="s">
        <v>1233</v>
      </c>
    </row>
    <row r="268" s="2" customFormat="1" ht="21.75" customHeight="1">
      <c r="A268" s="37"/>
      <c r="B268" s="179"/>
      <c r="C268" s="218" t="s">
        <v>817</v>
      </c>
      <c r="D268" s="218" t="s">
        <v>370</v>
      </c>
      <c r="E268" s="219" t="s">
        <v>1234</v>
      </c>
      <c r="F268" s="220" t="s">
        <v>1235</v>
      </c>
      <c r="G268" s="221" t="s">
        <v>972</v>
      </c>
      <c r="H268" s="222">
        <v>188</v>
      </c>
      <c r="I268" s="223"/>
      <c r="J268" s="224">
        <f>ROUND(I268*H268,0)</f>
        <v>0</v>
      </c>
      <c r="K268" s="220" t="s">
        <v>1</v>
      </c>
      <c r="L268" s="225"/>
      <c r="M268" s="226" t="s">
        <v>1</v>
      </c>
      <c r="N268" s="227" t="s">
        <v>42</v>
      </c>
      <c r="O268" s="7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1" t="s">
        <v>238</v>
      </c>
      <c r="AT268" s="191" t="s">
        <v>370</v>
      </c>
      <c r="AU268" s="191" t="s">
        <v>208</v>
      </c>
      <c r="AY268" s="18" t="s">
        <v>197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8" t="s">
        <v>8</v>
      </c>
      <c r="BK268" s="192">
        <f>ROUND(I268*H268,0)</f>
        <v>0</v>
      </c>
      <c r="BL268" s="18" t="s">
        <v>96</v>
      </c>
      <c r="BM268" s="191" t="s">
        <v>1236</v>
      </c>
    </row>
    <row r="269" s="2" customFormat="1" ht="21.75" customHeight="1">
      <c r="A269" s="37"/>
      <c r="B269" s="179"/>
      <c r="C269" s="218" t="s">
        <v>821</v>
      </c>
      <c r="D269" s="218" t="s">
        <v>370</v>
      </c>
      <c r="E269" s="219" t="s">
        <v>1237</v>
      </c>
      <c r="F269" s="220" t="s">
        <v>1238</v>
      </c>
      <c r="G269" s="221" t="s">
        <v>972</v>
      </c>
      <c r="H269" s="222">
        <v>12</v>
      </c>
      <c r="I269" s="223"/>
      <c r="J269" s="224">
        <f>ROUND(I269*H269,0)</f>
        <v>0</v>
      </c>
      <c r="K269" s="220" t="s">
        <v>1</v>
      </c>
      <c r="L269" s="225"/>
      <c r="M269" s="226" t="s">
        <v>1</v>
      </c>
      <c r="N269" s="227" t="s">
        <v>42</v>
      </c>
      <c r="O269" s="7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1" t="s">
        <v>238</v>
      </c>
      <c r="AT269" s="191" t="s">
        <v>370</v>
      </c>
      <c r="AU269" s="191" t="s">
        <v>208</v>
      </c>
      <c r="AY269" s="18" t="s">
        <v>197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8</v>
      </c>
      <c r="BK269" s="192">
        <f>ROUND(I269*H269,0)</f>
        <v>0</v>
      </c>
      <c r="BL269" s="18" t="s">
        <v>96</v>
      </c>
      <c r="BM269" s="191" t="s">
        <v>1239</v>
      </c>
    </row>
    <row r="270" s="2" customFormat="1" ht="21.75" customHeight="1">
      <c r="A270" s="37"/>
      <c r="B270" s="179"/>
      <c r="C270" s="218" t="s">
        <v>825</v>
      </c>
      <c r="D270" s="218" t="s">
        <v>370</v>
      </c>
      <c r="E270" s="219" t="s">
        <v>1240</v>
      </c>
      <c r="F270" s="220" t="s">
        <v>1241</v>
      </c>
      <c r="G270" s="221" t="s">
        <v>972</v>
      </c>
      <c r="H270" s="222">
        <v>16</v>
      </c>
      <c r="I270" s="223"/>
      <c r="J270" s="224">
        <f>ROUND(I270*H270,0)</f>
        <v>0</v>
      </c>
      <c r="K270" s="220" t="s">
        <v>1</v>
      </c>
      <c r="L270" s="225"/>
      <c r="M270" s="226" t="s">
        <v>1</v>
      </c>
      <c r="N270" s="227" t="s">
        <v>42</v>
      </c>
      <c r="O270" s="76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1" t="s">
        <v>238</v>
      </c>
      <c r="AT270" s="191" t="s">
        <v>370</v>
      </c>
      <c r="AU270" s="191" t="s">
        <v>208</v>
      </c>
      <c r="AY270" s="18" t="s">
        <v>197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8" t="s">
        <v>8</v>
      </c>
      <c r="BK270" s="192">
        <f>ROUND(I270*H270,0)</f>
        <v>0</v>
      </c>
      <c r="BL270" s="18" t="s">
        <v>96</v>
      </c>
      <c r="BM270" s="191" t="s">
        <v>1242</v>
      </c>
    </row>
    <row r="271" s="2" customFormat="1" ht="21.75" customHeight="1">
      <c r="A271" s="37"/>
      <c r="B271" s="179"/>
      <c r="C271" s="218" t="s">
        <v>831</v>
      </c>
      <c r="D271" s="218" t="s">
        <v>370</v>
      </c>
      <c r="E271" s="219" t="s">
        <v>1243</v>
      </c>
      <c r="F271" s="220" t="s">
        <v>1244</v>
      </c>
      <c r="G271" s="221" t="s">
        <v>972</v>
      </c>
      <c r="H271" s="222">
        <v>10</v>
      </c>
      <c r="I271" s="223"/>
      <c r="J271" s="224">
        <f>ROUND(I271*H271,0)</f>
        <v>0</v>
      </c>
      <c r="K271" s="220" t="s">
        <v>1</v>
      </c>
      <c r="L271" s="225"/>
      <c r="M271" s="226" t="s">
        <v>1</v>
      </c>
      <c r="N271" s="227" t="s">
        <v>42</v>
      </c>
      <c r="O271" s="76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1" t="s">
        <v>238</v>
      </c>
      <c r="AT271" s="191" t="s">
        <v>370</v>
      </c>
      <c r="AU271" s="191" t="s">
        <v>208</v>
      </c>
      <c r="AY271" s="18" t="s">
        <v>197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8" t="s">
        <v>8</v>
      </c>
      <c r="BK271" s="192">
        <f>ROUND(I271*H271,0)</f>
        <v>0</v>
      </c>
      <c r="BL271" s="18" t="s">
        <v>96</v>
      </c>
      <c r="BM271" s="191" t="s">
        <v>1245</v>
      </c>
    </row>
    <row r="272" s="2" customFormat="1" ht="21.75" customHeight="1">
      <c r="A272" s="37"/>
      <c r="B272" s="179"/>
      <c r="C272" s="218" t="s">
        <v>837</v>
      </c>
      <c r="D272" s="218" t="s">
        <v>370</v>
      </c>
      <c r="E272" s="219" t="s">
        <v>1246</v>
      </c>
      <c r="F272" s="220" t="s">
        <v>1247</v>
      </c>
      <c r="G272" s="221" t="s">
        <v>972</v>
      </c>
      <c r="H272" s="222">
        <v>17</v>
      </c>
      <c r="I272" s="223"/>
      <c r="J272" s="224">
        <f>ROUND(I272*H272,0)</f>
        <v>0</v>
      </c>
      <c r="K272" s="220" t="s">
        <v>1</v>
      </c>
      <c r="L272" s="225"/>
      <c r="M272" s="226" t="s">
        <v>1</v>
      </c>
      <c r="N272" s="227" t="s">
        <v>42</v>
      </c>
      <c r="O272" s="76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1" t="s">
        <v>238</v>
      </c>
      <c r="AT272" s="191" t="s">
        <v>370</v>
      </c>
      <c r="AU272" s="191" t="s">
        <v>208</v>
      </c>
      <c r="AY272" s="18" t="s">
        <v>197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8" t="s">
        <v>8</v>
      </c>
      <c r="BK272" s="192">
        <f>ROUND(I272*H272,0)</f>
        <v>0</v>
      </c>
      <c r="BL272" s="18" t="s">
        <v>96</v>
      </c>
      <c r="BM272" s="191" t="s">
        <v>1248</v>
      </c>
    </row>
    <row r="273" s="12" customFormat="1" ht="20.88" customHeight="1">
      <c r="A273" s="12"/>
      <c r="B273" s="166"/>
      <c r="C273" s="12"/>
      <c r="D273" s="167" t="s">
        <v>76</v>
      </c>
      <c r="E273" s="177" t="s">
        <v>1090</v>
      </c>
      <c r="F273" s="177" t="s">
        <v>1091</v>
      </c>
      <c r="G273" s="12"/>
      <c r="H273" s="12"/>
      <c r="I273" s="169"/>
      <c r="J273" s="178">
        <f>BK273</f>
        <v>0</v>
      </c>
      <c r="K273" s="12"/>
      <c r="L273" s="166"/>
      <c r="M273" s="171"/>
      <c r="N273" s="172"/>
      <c r="O273" s="172"/>
      <c r="P273" s="173">
        <f>SUM(P274:P281)</f>
        <v>0</v>
      </c>
      <c r="Q273" s="172"/>
      <c r="R273" s="173">
        <f>SUM(R274:R281)</f>
        <v>0</v>
      </c>
      <c r="S273" s="172"/>
      <c r="T273" s="174">
        <f>SUM(T274:T281)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7" t="s">
        <v>8</v>
      </c>
      <c r="AT273" s="175" t="s">
        <v>76</v>
      </c>
      <c r="AU273" s="175" t="s">
        <v>81</v>
      </c>
      <c r="AY273" s="167" t="s">
        <v>197</v>
      </c>
      <c r="BK273" s="176">
        <f>SUM(BK274:BK281)</f>
        <v>0</v>
      </c>
    </row>
    <row r="274" s="2" customFormat="1" ht="16.5" customHeight="1">
      <c r="A274" s="37"/>
      <c r="B274" s="179"/>
      <c r="C274" s="218" t="s">
        <v>842</v>
      </c>
      <c r="D274" s="218" t="s">
        <v>370</v>
      </c>
      <c r="E274" s="219" t="s">
        <v>1249</v>
      </c>
      <c r="F274" s="220" t="s">
        <v>1250</v>
      </c>
      <c r="G274" s="221" t="s">
        <v>972</v>
      </c>
      <c r="H274" s="222">
        <v>27</v>
      </c>
      <c r="I274" s="223"/>
      <c r="J274" s="224">
        <f>ROUND(I274*H274,0)</f>
        <v>0</v>
      </c>
      <c r="K274" s="220" t="s">
        <v>1</v>
      </c>
      <c r="L274" s="225"/>
      <c r="M274" s="226" t="s">
        <v>1</v>
      </c>
      <c r="N274" s="227" t="s">
        <v>42</v>
      </c>
      <c r="O274" s="7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1" t="s">
        <v>238</v>
      </c>
      <c r="AT274" s="191" t="s">
        <v>370</v>
      </c>
      <c r="AU274" s="191" t="s">
        <v>208</v>
      </c>
      <c r="AY274" s="18" t="s">
        <v>197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8" t="s">
        <v>8</v>
      </c>
      <c r="BK274" s="192">
        <f>ROUND(I274*H274,0)</f>
        <v>0</v>
      </c>
      <c r="BL274" s="18" t="s">
        <v>96</v>
      </c>
      <c r="BM274" s="191" t="s">
        <v>1251</v>
      </c>
    </row>
    <row r="275" s="2" customFormat="1" ht="16.5" customHeight="1">
      <c r="A275" s="37"/>
      <c r="B275" s="179"/>
      <c r="C275" s="218" t="s">
        <v>846</v>
      </c>
      <c r="D275" s="218" t="s">
        <v>370</v>
      </c>
      <c r="E275" s="219" t="s">
        <v>1252</v>
      </c>
      <c r="F275" s="220" t="s">
        <v>1253</v>
      </c>
      <c r="G275" s="221" t="s">
        <v>972</v>
      </c>
      <c r="H275" s="222">
        <v>3</v>
      </c>
      <c r="I275" s="223"/>
      <c r="J275" s="224">
        <f>ROUND(I275*H275,0)</f>
        <v>0</v>
      </c>
      <c r="K275" s="220" t="s">
        <v>1</v>
      </c>
      <c r="L275" s="225"/>
      <c r="M275" s="226" t="s">
        <v>1</v>
      </c>
      <c r="N275" s="227" t="s">
        <v>42</v>
      </c>
      <c r="O275" s="76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1" t="s">
        <v>238</v>
      </c>
      <c r="AT275" s="191" t="s">
        <v>370</v>
      </c>
      <c r="AU275" s="191" t="s">
        <v>208</v>
      </c>
      <c r="AY275" s="18" t="s">
        <v>197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8" t="s">
        <v>8</v>
      </c>
      <c r="BK275" s="192">
        <f>ROUND(I275*H275,0)</f>
        <v>0</v>
      </c>
      <c r="BL275" s="18" t="s">
        <v>96</v>
      </c>
      <c r="BM275" s="191" t="s">
        <v>1254</v>
      </c>
    </row>
    <row r="276" s="2" customFormat="1" ht="16.5" customHeight="1">
      <c r="A276" s="37"/>
      <c r="B276" s="179"/>
      <c r="C276" s="218" t="s">
        <v>850</v>
      </c>
      <c r="D276" s="218" t="s">
        <v>370</v>
      </c>
      <c r="E276" s="219" t="s">
        <v>1255</v>
      </c>
      <c r="F276" s="220" t="s">
        <v>1256</v>
      </c>
      <c r="G276" s="221" t="s">
        <v>972</v>
      </c>
      <c r="H276" s="222">
        <v>6</v>
      </c>
      <c r="I276" s="223"/>
      <c r="J276" s="224">
        <f>ROUND(I276*H276,0)</f>
        <v>0</v>
      </c>
      <c r="K276" s="220" t="s">
        <v>1</v>
      </c>
      <c r="L276" s="225"/>
      <c r="M276" s="226" t="s">
        <v>1</v>
      </c>
      <c r="N276" s="227" t="s">
        <v>42</v>
      </c>
      <c r="O276" s="76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1" t="s">
        <v>238</v>
      </c>
      <c r="AT276" s="191" t="s">
        <v>370</v>
      </c>
      <c r="AU276" s="191" t="s">
        <v>208</v>
      </c>
      <c r="AY276" s="18" t="s">
        <v>197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8" t="s">
        <v>8</v>
      </c>
      <c r="BK276" s="192">
        <f>ROUND(I276*H276,0)</f>
        <v>0</v>
      </c>
      <c r="BL276" s="18" t="s">
        <v>96</v>
      </c>
      <c r="BM276" s="191" t="s">
        <v>1257</v>
      </c>
    </row>
    <row r="277" s="2" customFormat="1" ht="16.5" customHeight="1">
      <c r="A277" s="37"/>
      <c r="B277" s="179"/>
      <c r="C277" s="218" t="s">
        <v>858</v>
      </c>
      <c r="D277" s="218" t="s">
        <v>370</v>
      </c>
      <c r="E277" s="219" t="s">
        <v>1258</v>
      </c>
      <c r="F277" s="220" t="s">
        <v>1259</v>
      </c>
      <c r="G277" s="221" t="s">
        <v>972</v>
      </c>
      <c r="H277" s="222">
        <v>64</v>
      </c>
      <c r="I277" s="223"/>
      <c r="J277" s="224">
        <f>ROUND(I277*H277,0)</f>
        <v>0</v>
      </c>
      <c r="K277" s="220" t="s">
        <v>1</v>
      </c>
      <c r="L277" s="225"/>
      <c r="M277" s="226" t="s">
        <v>1</v>
      </c>
      <c r="N277" s="227" t="s">
        <v>42</v>
      </c>
      <c r="O277" s="76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1" t="s">
        <v>238</v>
      </c>
      <c r="AT277" s="191" t="s">
        <v>370</v>
      </c>
      <c r="AU277" s="191" t="s">
        <v>208</v>
      </c>
      <c r="AY277" s="18" t="s">
        <v>197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8" t="s">
        <v>8</v>
      </c>
      <c r="BK277" s="192">
        <f>ROUND(I277*H277,0)</f>
        <v>0</v>
      </c>
      <c r="BL277" s="18" t="s">
        <v>96</v>
      </c>
      <c r="BM277" s="191" t="s">
        <v>1260</v>
      </c>
    </row>
    <row r="278" s="2" customFormat="1" ht="16.5" customHeight="1">
      <c r="A278" s="37"/>
      <c r="B278" s="179"/>
      <c r="C278" s="218" t="s">
        <v>862</v>
      </c>
      <c r="D278" s="218" t="s">
        <v>370</v>
      </c>
      <c r="E278" s="219" t="s">
        <v>1261</v>
      </c>
      <c r="F278" s="220" t="s">
        <v>1262</v>
      </c>
      <c r="G278" s="221" t="s">
        <v>972</v>
      </c>
      <c r="H278" s="222">
        <v>40</v>
      </c>
      <c r="I278" s="223"/>
      <c r="J278" s="224">
        <f>ROUND(I278*H278,0)</f>
        <v>0</v>
      </c>
      <c r="K278" s="220" t="s">
        <v>1</v>
      </c>
      <c r="L278" s="225"/>
      <c r="M278" s="226" t="s">
        <v>1</v>
      </c>
      <c r="N278" s="227" t="s">
        <v>42</v>
      </c>
      <c r="O278" s="76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1" t="s">
        <v>238</v>
      </c>
      <c r="AT278" s="191" t="s">
        <v>370</v>
      </c>
      <c r="AU278" s="191" t="s">
        <v>208</v>
      </c>
      <c r="AY278" s="18" t="s">
        <v>197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8" t="s">
        <v>8</v>
      </c>
      <c r="BK278" s="192">
        <f>ROUND(I278*H278,0)</f>
        <v>0</v>
      </c>
      <c r="BL278" s="18" t="s">
        <v>96</v>
      </c>
      <c r="BM278" s="191" t="s">
        <v>1263</v>
      </c>
    </row>
    <row r="279" s="2" customFormat="1" ht="16.5" customHeight="1">
      <c r="A279" s="37"/>
      <c r="B279" s="179"/>
      <c r="C279" s="218" t="s">
        <v>867</v>
      </c>
      <c r="D279" s="218" t="s">
        <v>370</v>
      </c>
      <c r="E279" s="219" t="s">
        <v>1264</v>
      </c>
      <c r="F279" s="220" t="s">
        <v>1265</v>
      </c>
      <c r="G279" s="221" t="s">
        <v>972</v>
      </c>
      <c r="H279" s="222">
        <v>10</v>
      </c>
      <c r="I279" s="223"/>
      <c r="J279" s="224">
        <f>ROUND(I279*H279,0)</f>
        <v>0</v>
      </c>
      <c r="K279" s="220" t="s">
        <v>1</v>
      </c>
      <c r="L279" s="225"/>
      <c r="M279" s="226" t="s">
        <v>1</v>
      </c>
      <c r="N279" s="227" t="s">
        <v>42</v>
      </c>
      <c r="O279" s="7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1" t="s">
        <v>238</v>
      </c>
      <c r="AT279" s="191" t="s">
        <v>370</v>
      </c>
      <c r="AU279" s="191" t="s">
        <v>208</v>
      </c>
      <c r="AY279" s="18" t="s">
        <v>197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8" t="s">
        <v>8</v>
      </c>
      <c r="BK279" s="192">
        <f>ROUND(I279*H279,0)</f>
        <v>0</v>
      </c>
      <c r="BL279" s="18" t="s">
        <v>96</v>
      </c>
      <c r="BM279" s="191" t="s">
        <v>1266</v>
      </c>
    </row>
    <row r="280" s="2" customFormat="1" ht="16.5" customHeight="1">
      <c r="A280" s="37"/>
      <c r="B280" s="179"/>
      <c r="C280" s="218" t="s">
        <v>871</v>
      </c>
      <c r="D280" s="218" t="s">
        <v>370</v>
      </c>
      <c r="E280" s="219" t="s">
        <v>1267</v>
      </c>
      <c r="F280" s="220" t="s">
        <v>1268</v>
      </c>
      <c r="G280" s="221" t="s">
        <v>972</v>
      </c>
      <c r="H280" s="222">
        <v>24</v>
      </c>
      <c r="I280" s="223"/>
      <c r="J280" s="224">
        <f>ROUND(I280*H280,0)</f>
        <v>0</v>
      </c>
      <c r="K280" s="220" t="s">
        <v>1</v>
      </c>
      <c r="L280" s="225"/>
      <c r="M280" s="226" t="s">
        <v>1</v>
      </c>
      <c r="N280" s="227" t="s">
        <v>42</v>
      </c>
      <c r="O280" s="76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1" t="s">
        <v>238</v>
      </c>
      <c r="AT280" s="191" t="s">
        <v>370</v>
      </c>
      <c r="AU280" s="191" t="s">
        <v>208</v>
      </c>
      <c r="AY280" s="18" t="s">
        <v>197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8</v>
      </c>
      <c r="BK280" s="192">
        <f>ROUND(I280*H280,0)</f>
        <v>0</v>
      </c>
      <c r="BL280" s="18" t="s">
        <v>96</v>
      </c>
      <c r="BM280" s="191" t="s">
        <v>1269</v>
      </c>
    </row>
    <row r="281" s="2" customFormat="1" ht="21.75" customHeight="1">
      <c r="A281" s="37"/>
      <c r="B281" s="179"/>
      <c r="C281" s="218" t="s">
        <v>876</v>
      </c>
      <c r="D281" s="218" t="s">
        <v>370</v>
      </c>
      <c r="E281" s="219" t="s">
        <v>1270</v>
      </c>
      <c r="F281" s="220" t="s">
        <v>1271</v>
      </c>
      <c r="G281" s="221" t="s">
        <v>972</v>
      </c>
      <c r="H281" s="222">
        <v>80</v>
      </c>
      <c r="I281" s="223"/>
      <c r="J281" s="224">
        <f>ROUND(I281*H281,0)</f>
        <v>0</v>
      </c>
      <c r="K281" s="220" t="s">
        <v>1</v>
      </c>
      <c r="L281" s="225"/>
      <c r="M281" s="226" t="s">
        <v>1</v>
      </c>
      <c r="N281" s="227" t="s">
        <v>42</v>
      </c>
      <c r="O281" s="76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1" t="s">
        <v>238</v>
      </c>
      <c r="AT281" s="191" t="s">
        <v>370</v>
      </c>
      <c r="AU281" s="191" t="s">
        <v>208</v>
      </c>
      <c r="AY281" s="18" t="s">
        <v>197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8" t="s">
        <v>8</v>
      </c>
      <c r="BK281" s="192">
        <f>ROUND(I281*H281,0)</f>
        <v>0</v>
      </c>
      <c r="BL281" s="18" t="s">
        <v>96</v>
      </c>
      <c r="BM281" s="191" t="s">
        <v>1272</v>
      </c>
    </row>
    <row r="282" s="12" customFormat="1" ht="20.88" customHeight="1">
      <c r="A282" s="12"/>
      <c r="B282" s="166"/>
      <c r="C282" s="12"/>
      <c r="D282" s="167" t="s">
        <v>76</v>
      </c>
      <c r="E282" s="177" t="s">
        <v>1108</v>
      </c>
      <c r="F282" s="177" t="s">
        <v>1109</v>
      </c>
      <c r="G282" s="12"/>
      <c r="H282" s="12"/>
      <c r="I282" s="169"/>
      <c r="J282" s="178">
        <f>BK282</f>
        <v>0</v>
      </c>
      <c r="K282" s="12"/>
      <c r="L282" s="166"/>
      <c r="M282" s="171"/>
      <c r="N282" s="172"/>
      <c r="O282" s="172"/>
      <c r="P282" s="173">
        <f>SUM(P283:P289)</f>
        <v>0</v>
      </c>
      <c r="Q282" s="172"/>
      <c r="R282" s="173">
        <f>SUM(R283:R289)</f>
        <v>0</v>
      </c>
      <c r="S282" s="172"/>
      <c r="T282" s="174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67" t="s">
        <v>8</v>
      </c>
      <c r="AT282" s="175" t="s">
        <v>76</v>
      </c>
      <c r="AU282" s="175" t="s">
        <v>81</v>
      </c>
      <c r="AY282" s="167" t="s">
        <v>197</v>
      </c>
      <c r="BK282" s="176">
        <f>SUM(BK283:BK289)</f>
        <v>0</v>
      </c>
    </row>
    <row r="283" s="2" customFormat="1" ht="16.5" customHeight="1">
      <c r="A283" s="37"/>
      <c r="B283" s="179"/>
      <c r="C283" s="218" t="s">
        <v>882</v>
      </c>
      <c r="D283" s="218" t="s">
        <v>370</v>
      </c>
      <c r="E283" s="219" t="s">
        <v>1273</v>
      </c>
      <c r="F283" s="220" t="s">
        <v>1274</v>
      </c>
      <c r="G283" s="221" t="s">
        <v>972</v>
      </c>
      <c r="H283" s="222">
        <v>8</v>
      </c>
      <c r="I283" s="223"/>
      <c r="J283" s="224">
        <f>ROUND(I283*H283,0)</f>
        <v>0</v>
      </c>
      <c r="K283" s="220" t="s">
        <v>1</v>
      </c>
      <c r="L283" s="225"/>
      <c r="M283" s="226" t="s">
        <v>1</v>
      </c>
      <c r="N283" s="227" t="s">
        <v>42</v>
      </c>
      <c r="O283" s="76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1" t="s">
        <v>238</v>
      </c>
      <c r="AT283" s="191" t="s">
        <v>370</v>
      </c>
      <c r="AU283" s="191" t="s">
        <v>208</v>
      </c>
      <c r="AY283" s="18" t="s">
        <v>197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8" t="s">
        <v>8</v>
      </c>
      <c r="BK283" s="192">
        <f>ROUND(I283*H283,0)</f>
        <v>0</v>
      </c>
      <c r="BL283" s="18" t="s">
        <v>96</v>
      </c>
      <c r="BM283" s="191" t="s">
        <v>1275</v>
      </c>
    </row>
    <row r="284" s="2" customFormat="1" ht="16.5" customHeight="1">
      <c r="A284" s="37"/>
      <c r="B284" s="179"/>
      <c r="C284" s="218" t="s">
        <v>886</v>
      </c>
      <c r="D284" s="218" t="s">
        <v>370</v>
      </c>
      <c r="E284" s="219" t="s">
        <v>1276</v>
      </c>
      <c r="F284" s="220" t="s">
        <v>1277</v>
      </c>
      <c r="G284" s="221" t="s">
        <v>972</v>
      </c>
      <c r="H284" s="222">
        <v>8</v>
      </c>
      <c r="I284" s="223"/>
      <c r="J284" s="224">
        <f>ROUND(I284*H284,0)</f>
        <v>0</v>
      </c>
      <c r="K284" s="220" t="s">
        <v>1</v>
      </c>
      <c r="L284" s="225"/>
      <c r="M284" s="226" t="s">
        <v>1</v>
      </c>
      <c r="N284" s="227" t="s">
        <v>42</v>
      </c>
      <c r="O284" s="76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1" t="s">
        <v>238</v>
      </c>
      <c r="AT284" s="191" t="s">
        <v>370</v>
      </c>
      <c r="AU284" s="191" t="s">
        <v>208</v>
      </c>
      <c r="AY284" s="18" t="s">
        <v>197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8" t="s">
        <v>8</v>
      </c>
      <c r="BK284" s="192">
        <f>ROUND(I284*H284,0)</f>
        <v>0</v>
      </c>
      <c r="BL284" s="18" t="s">
        <v>96</v>
      </c>
      <c r="BM284" s="191" t="s">
        <v>1278</v>
      </c>
    </row>
    <row r="285" s="2" customFormat="1" ht="16.5" customHeight="1">
      <c r="A285" s="37"/>
      <c r="B285" s="179"/>
      <c r="C285" s="218" t="s">
        <v>898</v>
      </c>
      <c r="D285" s="218" t="s">
        <v>370</v>
      </c>
      <c r="E285" s="219" t="s">
        <v>1279</v>
      </c>
      <c r="F285" s="220" t="s">
        <v>1280</v>
      </c>
      <c r="G285" s="221" t="s">
        <v>972</v>
      </c>
      <c r="H285" s="222">
        <v>79</v>
      </c>
      <c r="I285" s="223"/>
      <c r="J285" s="224">
        <f>ROUND(I285*H285,0)</f>
        <v>0</v>
      </c>
      <c r="K285" s="220" t="s">
        <v>1</v>
      </c>
      <c r="L285" s="225"/>
      <c r="M285" s="226" t="s">
        <v>1</v>
      </c>
      <c r="N285" s="227" t="s">
        <v>42</v>
      </c>
      <c r="O285" s="76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1" t="s">
        <v>238</v>
      </c>
      <c r="AT285" s="191" t="s">
        <v>370</v>
      </c>
      <c r="AU285" s="191" t="s">
        <v>208</v>
      </c>
      <c r="AY285" s="18" t="s">
        <v>197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8" t="s">
        <v>8</v>
      </c>
      <c r="BK285" s="192">
        <f>ROUND(I285*H285,0)</f>
        <v>0</v>
      </c>
      <c r="BL285" s="18" t="s">
        <v>96</v>
      </c>
      <c r="BM285" s="191" t="s">
        <v>1281</v>
      </c>
    </row>
    <row r="286" s="2" customFormat="1" ht="16.5" customHeight="1">
      <c r="A286" s="37"/>
      <c r="B286" s="179"/>
      <c r="C286" s="218" t="s">
        <v>903</v>
      </c>
      <c r="D286" s="218" t="s">
        <v>370</v>
      </c>
      <c r="E286" s="219" t="s">
        <v>1282</v>
      </c>
      <c r="F286" s="220" t="s">
        <v>1283</v>
      </c>
      <c r="G286" s="221" t="s">
        <v>972</v>
      </c>
      <c r="H286" s="222">
        <v>3</v>
      </c>
      <c r="I286" s="223"/>
      <c r="J286" s="224">
        <f>ROUND(I286*H286,0)</f>
        <v>0</v>
      </c>
      <c r="K286" s="220" t="s">
        <v>1</v>
      </c>
      <c r="L286" s="225"/>
      <c r="M286" s="226" t="s">
        <v>1</v>
      </c>
      <c r="N286" s="227" t="s">
        <v>42</v>
      </c>
      <c r="O286" s="7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1" t="s">
        <v>238</v>
      </c>
      <c r="AT286" s="191" t="s">
        <v>370</v>
      </c>
      <c r="AU286" s="191" t="s">
        <v>208</v>
      </c>
      <c r="AY286" s="18" t="s">
        <v>197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8" t="s">
        <v>8</v>
      </c>
      <c r="BK286" s="192">
        <f>ROUND(I286*H286,0)</f>
        <v>0</v>
      </c>
      <c r="BL286" s="18" t="s">
        <v>96</v>
      </c>
      <c r="BM286" s="191" t="s">
        <v>1284</v>
      </c>
    </row>
    <row r="287" s="2" customFormat="1" ht="16.5" customHeight="1">
      <c r="A287" s="37"/>
      <c r="B287" s="179"/>
      <c r="C287" s="218" t="s">
        <v>909</v>
      </c>
      <c r="D287" s="218" t="s">
        <v>370</v>
      </c>
      <c r="E287" s="219" t="s">
        <v>1285</v>
      </c>
      <c r="F287" s="220" t="s">
        <v>1286</v>
      </c>
      <c r="G287" s="221" t="s">
        <v>972</v>
      </c>
      <c r="H287" s="222">
        <v>1</v>
      </c>
      <c r="I287" s="223"/>
      <c r="J287" s="224">
        <f>ROUND(I287*H287,0)</f>
        <v>0</v>
      </c>
      <c r="K287" s="220" t="s">
        <v>1</v>
      </c>
      <c r="L287" s="225"/>
      <c r="M287" s="226" t="s">
        <v>1</v>
      </c>
      <c r="N287" s="227" t="s">
        <v>42</v>
      </c>
      <c r="O287" s="76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1" t="s">
        <v>238</v>
      </c>
      <c r="AT287" s="191" t="s">
        <v>370</v>
      </c>
      <c r="AU287" s="191" t="s">
        <v>208</v>
      </c>
      <c r="AY287" s="18" t="s">
        <v>197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8" t="s">
        <v>8</v>
      </c>
      <c r="BK287" s="192">
        <f>ROUND(I287*H287,0)</f>
        <v>0</v>
      </c>
      <c r="BL287" s="18" t="s">
        <v>96</v>
      </c>
      <c r="BM287" s="191" t="s">
        <v>1287</v>
      </c>
    </row>
    <row r="288" s="2" customFormat="1" ht="21.75" customHeight="1">
      <c r="A288" s="37"/>
      <c r="B288" s="179"/>
      <c r="C288" s="218" t="s">
        <v>913</v>
      </c>
      <c r="D288" s="218" t="s">
        <v>370</v>
      </c>
      <c r="E288" s="219" t="s">
        <v>1288</v>
      </c>
      <c r="F288" s="220" t="s">
        <v>1289</v>
      </c>
      <c r="G288" s="221" t="s">
        <v>972</v>
      </c>
      <c r="H288" s="222">
        <v>6</v>
      </c>
      <c r="I288" s="223"/>
      <c r="J288" s="224">
        <f>ROUND(I288*H288,0)</f>
        <v>0</v>
      </c>
      <c r="K288" s="220" t="s">
        <v>1</v>
      </c>
      <c r="L288" s="225"/>
      <c r="M288" s="226" t="s">
        <v>1</v>
      </c>
      <c r="N288" s="227" t="s">
        <v>42</v>
      </c>
      <c r="O288" s="76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1" t="s">
        <v>238</v>
      </c>
      <c r="AT288" s="191" t="s">
        <v>370</v>
      </c>
      <c r="AU288" s="191" t="s">
        <v>208</v>
      </c>
      <c r="AY288" s="18" t="s">
        <v>197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8</v>
      </c>
      <c r="BK288" s="192">
        <f>ROUND(I288*H288,0)</f>
        <v>0</v>
      </c>
      <c r="BL288" s="18" t="s">
        <v>96</v>
      </c>
      <c r="BM288" s="191" t="s">
        <v>1290</v>
      </c>
    </row>
    <row r="289" s="2" customFormat="1" ht="16.5" customHeight="1">
      <c r="A289" s="37"/>
      <c r="B289" s="179"/>
      <c r="C289" s="218" t="s">
        <v>919</v>
      </c>
      <c r="D289" s="218" t="s">
        <v>370</v>
      </c>
      <c r="E289" s="219" t="s">
        <v>1291</v>
      </c>
      <c r="F289" s="220" t="s">
        <v>1292</v>
      </c>
      <c r="G289" s="221" t="s">
        <v>972</v>
      </c>
      <c r="H289" s="222">
        <v>7</v>
      </c>
      <c r="I289" s="223"/>
      <c r="J289" s="224">
        <f>ROUND(I289*H289,0)</f>
        <v>0</v>
      </c>
      <c r="K289" s="220" t="s">
        <v>1</v>
      </c>
      <c r="L289" s="225"/>
      <c r="M289" s="226" t="s">
        <v>1</v>
      </c>
      <c r="N289" s="227" t="s">
        <v>42</v>
      </c>
      <c r="O289" s="7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1" t="s">
        <v>238</v>
      </c>
      <c r="AT289" s="191" t="s">
        <v>370</v>
      </c>
      <c r="AU289" s="191" t="s">
        <v>208</v>
      </c>
      <c r="AY289" s="18" t="s">
        <v>197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8" t="s">
        <v>8</v>
      </c>
      <c r="BK289" s="192">
        <f>ROUND(I289*H289,0)</f>
        <v>0</v>
      </c>
      <c r="BL289" s="18" t="s">
        <v>96</v>
      </c>
      <c r="BM289" s="191" t="s">
        <v>985</v>
      </c>
    </row>
    <row r="290" s="12" customFormat="1" ht="22.8" customHeight="1">
      <c r="A290" s="12"/>
      <c r="B290" s="166"/>
      <c r="C290" s="12"/>
      <c r="D290" s="167" t="s">
        <v>76</v>
      </c>
      <c r="E290" s="177" t="s">
        <v>1293</v>
      </c>
      <c r="F290" s="177" t="s">
        <v>1137</v>
      </c>
      <c r="G290" s="12"/>
      <c r="H290" s="12"/>
      <c r="I290" s="169"/>
      <c r="J290" s="178">
        <f>BK290</f>
        <v>0</v>
      </c>
      <c r="K290" s="12"/>
      <c r="L290" s="166"/>
      <c r="M290" s="171"/>
      <c r="N290" s="172"/>
      <c r="O290" s="172"/>
      <c r="P290" s="173">
        <f>P291</f>
        <v>0</v>
      </c>
      <c r="Q290" s="172"/>
      <c r="R290" s="173">
        <f>R291</f>
        <v>0</v>
      </c>
      <c r="S290" s="172"/>
      <c r="T290" s="174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67" t="s">
        <v>208</v>
      </c>
      <c r="AT290" s="175" t="s">
        <v>76</v>
      </c>
      <c r="AU290" s="175" t="s">
        <v>8</v>
      </c>
      <c r="AY290" s="167" t="s">
        <v>197</v>
      </c>
      <c r="BK290" s="176">
        <f>BK291</f>
        <v>0</v>
      </c>
    </row>
    <row r="291" s="2" customFormat="1" ht="16.5" customHeight="1">
      <c r="A291" s="37"/>
      <c r="B291" s="179"/>
      <c r="C291" s="218" t="s">
        <v>926</v>
      </c>
      <c r="D291" s="218" t="s">
        <v>370</v>
      </c>
      <c r="E291" s="219" t="s">
        <v>1294</v>
      </c>
      <c r="F291" s="220" t="s">
        <v>1295</v>
      </c>
      <c r="G291" s="221" t="s">
        <v>428</v>
      </c>
      <c r="H291" s="222">
        <v>1</v>
      </c>
      <c r="I291" s="223"/>
      <c r="J291" s="224">
        <f>ROUND(I291*H291,0)</f>
        <v>0</v>
      </c>
      <c r="K291" s="220" t="s">
        <v>1</v>
      </c>
      <c r="L291" s="225"/>
      <c r="M291" s="226" t="s">
        <v>1</v>
      </c>
      <c r="N291" s="227" t="s">
        <v>42</v>
      </c>
      <c r="O291" s="76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1" t="s">
        <v>985</v>
      </c>
      <c r="AT291" s="191" t="s">
        <v>370</v>
      </c>
      <c r="AU291" s="191" t="s">
        <v>81</v>
      </c>
      <c r="AY291" s="18" t="s">
        <v>197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8" t="s">
        <v>8</v>
      </c>
      <c r="BK291" s="192">
        <f>ROUND(I291*H291,0)</f>
        <v>0</v>
      </c>
      <c r="BL291" s="18" t="s">
        <v>575</v>
      </c>
      <c r="BM291" s="191" t="s">
        <v>1296</v>
      </c>
    </row>
    <row r="292" s="12" customFormat="1" ht="22.8" customHeight="1">
      <c r="A292" s="12"/>
      <c r="B292" s="166"/>
      <c r="C292" s="12"/>
      <c r="D292" s="167" t="s">
        <v>76</v>
      </c>
      <c r="E292" s="177" t="s">
        <v>1297</v>
      </c>
      <c r="F292" s="177" t="s">
        <v>1298</v>
      </c>
      <c r="G292" s="12"/>
      <c r="H292" s="12"/>
      <c r="I292" s="169"/>
      <c r="J292" s="178">
        <f>BK292</f>
        <v>0</v>
      </c>
      <c r="K292" s="12"/>
      <c r="L292" s="166"/>
      <c r="M292" s="171"/>
      <c r="N292" s="172"/>
      <c r="O292" s="172"/>
      <c r="P292" s="173">
        <f>SUM(P293:P296)</f>
        <v>0</v>
      </c>
      <c r="Q292" s="172"/>
      <c r="R292" s="173">
        <f>SUM(R293:R296)</f>
        <v>0</v>
      </c>
      <c r="S292" s="172"/>
      <c r="T292" s="174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7" t="s">
        <v>208</v>
      </c>
      <c r="AT292" s="175" t="s">
        <v>76</v>
      </c>
      <c r="AU292" s="175" t="s">
        <v>8</v>
      </c>
      <c r="AY292" s="167" t="s">
        <v>197</v>
      </c>
      <c r="BK292" s="176">
        <f>SUM(BK293:BK296)</f>
        <v>0</v>
      </c>
    </row>
    <row r="293" s="2" customFormat="1" ht="16.5" customHeight="1">
      <c r="A293" s="37"/>
      <c r="B293" s="179"/>
      <c r="C293" s="218" t="s">
        <v>931</v>
      </c>
      <c r="D293" s="218" t="s">
        <v>370</v>
      </c>
      <c r="E293" s="219" t="s">
        <v>1299</v>
      </c>
      <c r="F293" s="220" t="s">
        <v>1300</v>
      </c>
      <c r="G293" s="221" t="s">
        <v>945</v>
      </c>
      <c r="H293" s="222">
        <v>8</v>
      </c>
      <c r="I293" s="223"/>
      <c r="J293" s="224">
        <f>ROUND(I293*H293,0)</f>
        <v>0</v>
      </c>
      <c r="K293" s="220" t="s">
        <v>1</v>
      </c>
      <c r="L293" s="225"/>
      <c r="M293" s="226" t="s">
        <v>1</v>
      </c>
      <c r="N293" s="227" t="s">
        <v>42</v>
      </c>
      <c r="O293" s="7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1" t="s">
        <v>238</v>
      </c>
      <c r="AT293" s="191" t="s">
        <v>370</v>
      </c>
      <c r="AU293" s="191" t="s">
        <v>81</v>
      </c>
      <c r="AY293" s="18" t="s">
        <v>197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8" t="s">
        <v>8</v>
      </c>
      <c r="BK293" s="192">
        <f>ROUND(I293*H293,0)</f>
        <v>0</v>
      </c>
      <c r="BL293" s="18" t="s">
        <v>96</v>
      </c>
      <c r="BM293" s="191" t="s">
        <v>1301</v>
      </c>
    </row>
    <row r="294" s="2" customFormat="1" ht="16.5" customHeight="1">
      <c r="A294" s="37"/>
      <c r="B294" s="179"/>
      <c r="C294" s="218" t="s">
        <v>936</v>
      </c>
      <c r="D294" s="218" t="s">
        <v>370</v>
      </c>
      <c r="E294" s="219" t="s">
        <v>1302</v>
      </c>
      <c r="F294" s="220" t="s">
        <v>1303</v>
      </c>
      <c r="G294" s="221" t="s">
        <v>945</v>
      </c>
      <c r="H294" s="222">
        <v>24</v>
      </c>
      <c r="I294" s="223"/>
      <c r="J294" s="224">
        <f>ROUND(I294*H294,0)</f>
        <v>0</v>
      </c>
      <c r="K294" s="220" t="s">
        <v>1</v>
      </c>
      <c r="L294" s="225"/>
      <c r="M294" s="226" t="s">
        <v>1</v>
      </c>
      <c r="N294" s="227" t="s">
        <v>42</v>
      </c>
      <c r="O294" s="76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1" t="s">
        <v>238</v>
      </c>
      <c r="AT294" s="191" t="s">
        <v>370</v>
      </c>
      <c r="AU294" s="191" t="s">
        <v>81</v>
      </c>
      <c r="AY294" s="18" t="s">
        <v>197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8" t="s">
        <v>8</v>
      </c>
      <c r="BK294" s="192">
        <f>ROUND(I294*H294,0)</f>
        <v>0</v>
      </c>
      <c r="BL294" s="18" t="s">
        <v>96</v>
      </c>
      <c r="BM294" s="191" t="s">
        <v>1304</v>
      </c>
    </row>
    <row r="295" s="2" customFormat="1" ht="16.5" customHeight="1">
      <c r="A295" s="37"/>
      <c r="B295" s="179"/>
      <c r="C295" s="218" t="s">
        <v>942</v>
      </c>
      <c r="D295" s="218" t="s">
        <v>370</v>
      </c>
      <c r="E295" s="219" t="s">
        <v>1305</v>
      </c>
      <c r="F295" s="220" t="s">
        <v>1306</v>
      </c>
      <c r="G295" s="221" t="s">
        <v>945</v>
      </c>
      <c r="H295" s="222">
        <v>20</v>
      </c>
      <c r="I295" s="223"/>
      <c r="J295" s="224">
        <f>ROUND(I295*H295,0)</f>
        <v>0</v>
      </c>
      <c r="K295" s="220" t="s">
        <v>1</v>
      </c>
      <c r="L295" s="225"/>
      <c r="M295" s="226" t="s">
        <v>1</v>
      </c>
      <c r="N295" s="227" t="s">
        <v>42</v>
      </c>
      <c r="O295" s="76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1" t="s">
        <v>238</v>
      </c>
      <c r="AT295" s="191" t="s">
        <v>370</v>
      </c>
      <c r="AU295" s="191" t="s">
        <v>81</v>
      </c>
      <c r="AY295" s="18" t="s">
        <v>197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8</v>
      </c>
      <c r="BK295" s="192">
        <f>ROUND(I295*H295,0)</f>
        <v>0</v>
      </c>
      <c r="BL295" s="18" t="s">
        <v>96</v>
      </c>
      <c r="BM295" s="191" t="s">
        <v>1307</v>
      </c>
    </row>
    <row r="296" s="2" customFormat="1" ht="16.5" customHeight="1">
      <c r="A296" s="37"/>
      <c r="B296" s="179"/>
      <c r="C296" s="218" t="s">
        <v>1308</v>
      </c>
      <c r="D296" s="218" t="s">
        <v>370</v>
      </c>
      <c r="E296" s="219" t="s">
        <v>1309</v>
      </c>
      <c r="F296" s="220" t="s">
        <v>1310</v>
      </c>
      <c r="G296" s="221" t="s">
        <v>945</v>
      </c>
      <c r="H296" s="222">
        <v>10</v>
      </c>
      <c r="I296" s="223"/>
      <c r="J296" s="224">
        <f>ROUND(I296*H296,0)</f>
        <v>0</v>
      </c>
      <c r="K296" s="220" t="s">
        <v>1</v>
      </c>
      <c r="L296" s="225"/>
      <c r="M296" s="226" t="s">
        <v>1</v>
      </c>
      <c r="N296" s="227" t="s">
        <v>42</v>
      </c>
      <c r="O296" s="76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1" t="s">
        <v>238</v>
      </c>
      <c r="AT296" s="191" t="s">
        <v>370</v>
      </c>
      <c r="AU296" s="191" t="s">
        <v>81</v>
      </c>
      <c r="AY296" s="18" t="s">
        <v>197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8" t="s">
        <v>8</v>
      </c>
      <c r="BK296" s="192">
        <f>ROUND(I296*H296,0)</f>
        <v>0</v>
      </c>
      <c r="BL296" s="18" t="s">
        <v>96</v>
      </c>
      <c r="BM296" s="191" t="s">
        <v>1311</v>
      </c>
    </row>
    <row r="297" s="12" customFormat="1" ht="22.8" customHeight="1">
      <c r="A297" s="12"/>
      <c r="B297" s="166"/>
      <c r="C297" s="12"/>
      <c r="D297" s="167" t="s">
        <v>76</v>
      </c>
      <c r="E297" s="177" t="s">
        <v>1312</v>
      </c>
      <c r="F297" s="177" t="s">
        <v>1137</v>
      </c>
      <c r="G297" s="12"/>
      <c r="H297" s="12"/>
      <c r="I297" s="169"/>
      <c r="J297" s="178">
        <f>BK297</f>
        <v>0</v>
      </c>
      <c r="K297" s="12"/>
      <c r="L297" s="166"/>
      <c r="M297" s="171"/>
      <c r="N297" s="172"/>
      <c r="O297" s="172"/>
      <c r="P297" s="173">
        <f>SUM(P298:P299)</f>
        <v>0</v>
      </c>
      <c r="Q297" s="172"/>
      <c r="R297" s="173">
        <f>SUM(R298:R299)</f>
        <v>0</v>
      </c>
      <c r="S297" s="172"/>
      <c r="T297" s="174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67" t="s">
        <v>208</v>
      </c>
      <c r="AT297" s="175" t="s">
        <v>76</v>
      </c>
      <c r="AU297" s="175" t="s">
        <v>8</v>
      </c>
      <c r="AY297" s="167" t="s">
        <v>197</v>
      </c>
      <c r="BK297" s="176">
        <f>SUM(BK298:BK299)</f>
        <v>0</v>
      </c>
    </row>
    <row r="298" s="2" customFormat="1" ht="16.5" customHeight="1">
      <c r="A298" s="37"/>
      <c r="B298" s="179"/>
      <c r="C298" s="218" t="s">
        <v>1143</v>
      </c>
      <c r="D298" s="218" t="s">
        <v>370</v>
      </c>
      <c r="E298" s="219" t="s">
        <v>1313</v>
      </c>
      <c r="F298" s="220" t="s">
        <v>1314</v>
      </c>
      <c r="G298" s="221" t="s">
        <v>428</v>
      </c>
      <c r="H298" s="222">
        <v>1</v>
      </c>
      <c r="I298" s="223"/>
      <c r="J298" s="224">
        <f>ROUND(I298*H298,0)</f>
        <v>0</v>
      </c>
      <c r="K298" s="220" t="s">
        <v>1</v>
      </c>
      <c r="L298" s="225"/>
      <c r="M298" s="226" t="s">
        <v>1</v>
      </c>
      <c r="N298" s="227" t="s">
        <v>42</v>
      </c>
      <c r="O298" s="76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1" t="s">
        <v>985</v>
      </c>
      <c r="AT298" s="191" t="s">
        <v>370</v>
      </c>
      <c r="AU298" s="191" t="s">
        <v>81</v>
      </c>
      <c r="AY298" s="18" t="s">
        <v>197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8" t="s">
        <v>8</v>
      </c>
      <c r="BK298" s="192">
        <f>ROUND(I298*H298,0)</f>
        <v>0</v>
      </c>
      <c r="BL298" s="18" t="s">
        <v>575</v>
      </c>
      <c r="BM298" s="191" t="s">
        <v>1315</v>
      </c>
    </row>
    <row r="299" s="2" customFormat="1" ht="16.5" customHeight="1">
      <c r="A299" s="37"/>
      <c r="B299" s="179"/>
      <c r="C299" s="218" t="s">
        <v>1316</v>
      </c>
      <c r="D299" s="218" t="s">
        <v>370</v>
      </c>
      <c r="E299" s="219" t="s">
        <v>1317</v>
      </c>
      <c r="F299" s="220" t="s">
        <v>1318</v>
      </c>
      <c r="G299" s="221" t="s">
        <v>428</v>
      </c>
      <c r="H299" s="222">
        <v>1</v>
      </c>
      <c r="I299" s="223"/>
      <c r="J299" s="224">
        <f>ROUND(I299*H299,0)</f>
        <v>0</v>
      </c>
      <c r="K299" s="220" t="s">
        <v>1</v>
      </c>
      <c r="L299" s="225"/>
      <c r="M299" s="231" t="s">
        <v>1</v>
      </c>
      <c r="N299" s="232" t="s">
        <v>42</v>
      </c>
      <c r="O299" s="233"/>
      <c r="P299" s="234">
        <f>O299*H299</f>
        <v>0</v>
      </c>
      <c r="Q299" s="234">
        <v>0</v>
      </c>
      <c r="R299" s="234">
        <f>Q299*H299</f>
        <v>0</v>
      </c>
      <c r="S299" s="234">
        <v>0</v>
      </c>
      <c r="T299" s="23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1" t="s">
        <v>985</v>
      </c>
      <c r="AT299" s="191" t="s">
        <v>370</v>
      </c>
      <c r="AU299" s="191" t="s">
        <v>81</v>
      </c>
      <c r="AY299" s="18" t="s">
        <v>197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8" t="s">
        <v>8</v>
      </c>
      <c r="BK299" s="192">
        <f>ROUND(I299*H299,0)</f>
        <v>0</v>
      </c>
      <c r="BL299" s="18" t="s">
        <v>575</v>
      </c>
      <c r="BM299" s="191" t="s">
        <v>1319</v>
      </c>
    </row>
    <row r="300" s="2" customFormat="1" ht="6.96" customHeight="1">
      <c r="A300" s="37"/>
      <c r="B300" s="59"/>
      <c r="C300" s="60"/>
      <c r="D300" s="60"/>
      <c r="E300" s="60"/>
      <c r="F300" s="60"/>
      <c r="G300" s="60"/>
      <c r="H300" s="60"/>
      <c r="I300" s="60"/>
      <c r="J300" s="60"/>
      <c r="K300" s="60"/>
      <c r="L300" s="38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autoFilter ref="C139:K2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105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- 2.část</v>
      </c>
      <c r="F7" s="31"/>
      <c r="G7" s="31"/>
      <c r="H7" s="31"/>
      <c r="L7" s="21"/>
    </row>
    <row r="8" s="1" customFormat="1" ht="12" customHeight="1">
      <c r="B8" s="21"/>
      <c r="D8" s="31" t="s">
        <v>118</v>
      </c>
      <c r="L8" s="21"/>
    </row>
    <row r="9" s="2" customFormat="1" ht="16.5" customHeight="1">
      <c r="A9" s="37"/>
      <c r="B9" s="38"/>
      <c r="C9" s="37"/>
      <c r="D9" s="37"/>
      <c r="E9" s="129" t="s">
        <v>122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1320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950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ROUND(J125,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ROUND((SUM(BE125:BE167)),  0)</f>
        <v>0</v>
      </c>
      <c r="G35" s="37"/>
      <c r="H35" s="37"/>
      <c r="I35" s="136">
        <v>0.20999999999999999</v>
      </c>
      <c r="J35" s="135">
        <f>ROUND(((SUM(BE125:BE167))*I35),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ROUND((SUM(BF125:BF167)),  0)</f>
        <v>0</v>
      </c>
      <c r="G36" s="37"/>
      <c r="H36" s="37"/>
      <c r="I36" s="136">
        <v>0.14999999999999999</v>
      </c>
      <c r="J36" s="135">
        <f>ROUND(((SUM(BF125:BF167))*I36),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ROUND((SUM(BG125:BG167)),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ROUND((SUM(BH125:BH167)),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ROUND((SUM(BI125:BI167)),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- 2.část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118</v>
      </c>
      <c r="L86" s="21"/>
    </row>
    <row r="87" s="2" customFormat="1" ht="16.5" customHeight="1">
      <c r="A87" s="37"/>
      <c r="B87" s="38"/>
      <c r="C87" s="37"/>
      <c r="D87" s="37"/>
      <c r="E87" s="129" t="s">
        <v>122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c - Vytápění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157</v>
      </c>
      <c r="D96" s="137"/>
      <c r="E96" s="137"/>
      <c r="F96" s="137"/>
      <c r="G96" s="137"/>
      <c r="H96" s="137"/>
      <c r="I96" s="137"/>
      <c r="J96" s="146" t="s">
        <v>158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159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160</v>
      </c>
    </row>
    <row r="99" s="9" customFormat="1" ht="24.96" customHeight="1">
      <c r="A99" s="9"/>
      <c r="B99" s="148"/>
      <c r="C99" s="9"/>
      <c r="D99" s="149" t="s">
        <v>169</v>
      </c>
      <c r="E99" s="150"/>
      <c r="F99" s="150"/>
      <c r="G99" s="150"/>
      <c r="H99" s="150"/>
      <c r="I99" s="150"/>
      <c r="J99" s="151">
        <f>J126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1321</v>
      </c>
      <c r="E100" s="154"/>
      <c r="F100" s="154"/>
      <c r="G100" s="154"/>
      <c r="H100" s="154"/>
      <c r="I100" s="154"/>
      <c r="J100" s="155">
        <f>J127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1322</v>
      </c>
      <c r="E101" s="154"/>
      <c r="F101" s="154"/>
      <c r="G101" s="154"/>
      <c r="H101" s="154"/>
      <c r="I101" s="154"/>
      <c r="J101" s="155">
        <f>J144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1323</v>
      </c>
      <c r="E102" s="154"/>
      <c r="F102" s="154"/>
      <c r="G102" s="154"/>
      <c r="H102" s="154"/>
      <c r="I102" s="154"/>
      <c r="J102" s="155">
        <f>J150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8"/>
      <c r="C103" s="9"/>
      <c r="D103" s="149" t="s">
        <v>181</v>
      </c>
      <c r="E103" s="150"/>
      <c r="F103" s="150"/>
      <c r="G103" s="150"/>
      <c r="H103" s="150"/>
      <c r="I103" s="150"/>
      <c r="J103" s="151">
        <f>J166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182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9" t="str">
        <f>E7</f>
        <v>SPOŠ D. K. n.L., budova H - 1.etapa - 2.část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118</v>
      </c>
      <c r="L114" s="21"/>
    </row>
    <row r="115" s="2" customFormat="1" ht="16.5" customHeight="1">
      <c r="A115" s="37"/>
      <c r="B115" s="38"/>
      <c r="C115" s="37"/>
      <c r="D115" s="37"/>
      <c r="E115" s="129" t="s">
        <v>122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c - Vytápění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7"/>
      <c r="E119" s="37"/>
      <c r="F119" s="26" t="str">
        <f>F14</f>
        <v xml:space="preserve"> </v>
      </c>
      <c r="G119" s="37"/>
      <c r="H119" s="37"/>
      <c r="I119" s="31" t="s">
        <v>23</v>
      </c>
      <c r="J119" s="68" t="str">
        <f>IF(J14="","",J14)</f>
        <v>11. 1. 2024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25</v>
      </c>
      <c r="D121" s="37"/>
      <c r="E121" s="37"/>
      <c r="F121" s="26" t="str">
        <f>E17</f>
        <v>SPOŠ Dvůr Králové, Elišky Krásnohorské 2069</v>
      </c>
      <c r="G121" s="37"/>
      <c r="H121" s="37"/>
      <c r="I121" s="31" t="s">
        <v>31</v>
      </c>
      <c r="J121" s="35" t="str">
        <f>E23</f>
        <v>Projektis DK s.r.o., Legionářská 562, D.K.n.L.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7"/>
      <c r="E122" s="37"/>
      <c r="F122" s="26" t="str">
        <f>IF(E20="","",E20)</f>
        <v>Vyplň údaj</v>
      </c>
      <c r="G122" s="37"/>
      <c r="H122" s="37"/>
      <c r="I122" s="31" t="s">
        <v>34</v>
      </c>
      <c r="J122" s="35" t="str">
        <f>E26</f>
        <v>ing. V. Švehla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6"/>
      <c r="B124" s="157"/>
      <c r="C124" s="158" t="s">
        <v>183</v>
      </c>
      <c r="D124" s="159" t="s">
        <v>62</v>
      </c>
      <c r="E124" s="159" t="s">
        <v>58</v>
      </c>
      <c r="F124" s="159" t="s">
        <v>59</v>
      </c>
      <c r="G124" s="159" t="s">
        <v>184</v>
      </c>
      <c r="H124" s="159" t="s">
        <v>185</v>
      </c>
      <c r="I124" s="159" t="s">
        <v>186</v>
      </c>
      <c r="J124" s="159" t="s">
        <v>158</v>
      </c>
      <c r="K124" s="160" t="s">
        <v>187</v>
      </c>
      <c r="L124" s="161"/>
      <c r="M124" s="85" t="s">
        <v>1</v>
      </c>
      <c r="N124" s="86" t="s">
        <v>41</v>
      </c>
      <c r="O124" s="86" t="s">
        <v>188</v>
      </c>
      <c r="P124" s="86" t="s">
        <v>189</v>
      </c>
      <c r="Q124" s="86" t="s">
        <v>190</v>
      </c>
      <c r="R124" s="86" t="s">
        <v>191</v>
      </c>
      <c r="S124" s="86" t="s">
        <v>192</v>
      </c>
      <c r="T124" s="87" t="s">
        <v>193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7"/>
      <c r="B125" s="38"/>
      <c r="C125" s="92" t="s">
        <v>194</v>
      </c>
      <c r="D125" s="37"/>
      <c r="E125" s="37"/>
      <c r="F125" s="37"/>
      <c r="G125" s="37"/>
      <c r="H125" s="37"/>
      <c r="I125" s="37"/>
      <c r="J125" s="162">
        <f>BK125</f>
        <v>0</v>
      </c>
      <c r="K125" s="37"/>
      <c r="L125" s="38"/>
      <c r="M125" s="88"/>
      <c r="N125" s="72"/>
      <c r="O125" s="89"/>
      <c r="P125" s="163">
        <f>P126+P166</f>
        <v>0</v>
      </c>
      <c r="Q125" s="89"/>
      <c r="R125" s="163">
        <f>R126+R166</f>
        <v>0.0057200000000000003</v>
      </c>
      <c r="S125" s="89"/>
      <c r="T125" s="164">
        <f>T126+T166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76</v>
      </c>
      <c r="AU125" s="18" t="s">
        <v>160</v>
      </c>
      <c r="BK125" s="165">
        <f>BK126+BK166</f>
        <v>0</v>
      </c>
    </row>
    <row r="126" s="12" customFormat="1" ht="25.92" customHeight="1">
      <c r="A126" s="12"/>
      <c r="B126" s="166"/>
      <c r="C126" s="12"/>
      <c r="D126" s="167" t="s">
        <v>76</v>
      </c>
      <c r="E126" s="168" t="s">
        <v>523</v>
      </c>
      <c r="F126" s="168" t="s">
        <v>524</v>
      </c>
      <c r="G126" s="12"/>
      <c r="H126" s="12"/>
      <c r="I126" s="169"/>
      <c r="J126" s="170">
        <f>BK126</f>
        <v>0</v>
      </c>
      <c r="K126" s="12"/>
      <c r="L126" s="166"/>
      <c r="M126" s="171"/>
      <c r="N126" s="172"/>
      <c r="O126" s="172"/>
      <c r="P126" s="173">
        <f>P127+P144+P150</f>
        <v>0</v>
      </c>
      <c r="Q126" s="172"/>
      <c r="R126" s="173">
        <f>R127+R144+R150</f>
        <v>0.0057200000000000003</v>
      </c>
      <c r="S126" s="172"/>
      <c r="T126" s="174">
        <f>T127+T144+T150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7" t="s">
        <v>81</v>
      </c>
      <c r="AT126" s="175" t="s">
        <v>76</v>
      </c>
      <c r="AU126" s="175" t="s">
        <v>77</v>
      </c>
      <c r="AY126" s="167" t="s">
        <v>197</v>
      </c>
      <c r="BK126" s="176">
        <f>BK127+BK144+BK150</f>
        <v>0</v>
      </c>
    </row>
    <row r="127" s="12" customFormat="1" ht="22.8" customHeight="1">
      <c r="A127" s="12"/>
      <c r="B127" s="166"/>
      <c r="C127" s="12"/>
      <c r="D127" s="167" t="s">
        <v>76</v>
      </c>
      <c r="E127" s="177" t="s">
        <v>1324</v>
      </c>
      <c r="F127" s="177" t="s">
        <v>1325</v>
      </c>
      <c r="G127" s="12"/>
      <c r="H127" s="12"/>
      <c r="I127" s="169"/>
      <c r="J127" s="178">
        <f>BK127</f>
        <v>0</v>
      </c>
      <c r="K127" s="12"/>
      <c r="L127" s="166"/>
      <c r="M127" s="171"/>
      <c r="N127" s="172"/>
      <c r="O127" s="172"/>
      <c r="P127" s="173">
        <f>SUM(P128:P143)</f>
        <v>0</v>
      </c>
      <c r="Q127" s="172"/>
      <c r="R127" s="173">
        <f>SUM(R128:R143)</f>
        <v>0</v>
      </c>
      <c r="S127" s="172"/>
      <c r="T127" s="174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81</v>
      </c>
      <c r="AT127" s="175" t="s">
        <v>76</v>
      </c>
      <c r="AU127" s="175" t="s">
        <v>8</v>
      </c>
      <c r="AY127" s="167" t="s">
        <v>197</v>
      </c>
      <c r="BK127" s="176">
        <f>SUM(BK128:BK143)</f>
        <v>0</v>
      </c>
    </row>
    <row r="128" s="2" customFormat="1" ht="24.15" customHeight="1">
      <c r="A128" s="37"/>
      <c r="B128" s="179"/>
      <c r="C128" s="180" t="s">
        <v>8</v>
      </c>
      <c r="D128" s="180" t="s">
        <v>199</v>
      </c>
      <c r="E128" s="181" t="s">
        <v>1326</v>
      </c>
      <c r="F128" s="182" t="s">
        <v>1327</v>
      </c>
      <c r="G128" s="183" t="s">
        <v>287</v>
      </c>
      <c r="H128" s="184">
        <v>45</v>
      </c>
      <c r="I128" s="185"/>
      <c r="J128" s="186">
        <f>ROUND(I128*H128,0)</f>
        <v>0</v>
      </c>
      <c r="K128" s="182" t="s">
        <v>1328</v>
      </c>
      <c r="L128" s="38"/>
      <c r="M128" s="187" t="s">
        <v>1</v>
      </c>
      <c r="N128" s="188" t="s">
        <v>42</v>
      </c>
      <c r="O128" s="7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1" t="s">
        <v>284</v>
      </c>
      <c r="AT128" s="191" t="s">
        <v>199</v>
      </c>
      <c r="AU128" s="191" t="s">
        <v>81</v>
      </c>
      <c r="AY128" s="18" t="s">
        <v>197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</v>
      </c>
      <c r="BK128" s="192">
        <f>ROUND(I128*H128,0)</f>
        <v>0</v>
      </c>
      <c r="BL128" s="18" t="s">
        <v>284</v>
      </c>
      <c r="BM128" s="191" t="s">
        <v>81</v>
      </c>
    </row>
    <row r="129" s="2" customFormat="1" ht="24.15" customHeight="1">
      <c r="A129" s="37"/>
      <c r="B129" s="179"/>
      <c r="C129" s="180" t="s">
        <v>81</v>
      </c>
      <c r="D129" s="180" t="s">
        <v>199</v>
      </c>
      <c r="E129" s="181" t="s">
        <v>1329</v>
      </c>
      <c r="F129" s="182" t="s">
        <v>1330</v>
      </c>
      <c r="G129" s="183" t="s">
        <v>287</v>
      </c>
      <c r="H129" s="184">
        <v>150</v>
      </c>
      <c r="I129" s="185"/>
      <c r="J129" s="186">
        <f>ROUND(I129*H129,0)</f>
        <v>0</v>
      </c>
      <c r="K129" s="182" t="s">
        <v>1328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284</v>
      </c>
      <c r="AT129" s="191" t="s">
        <v>199</v>
      </c>
      <c r="AU129" s="191" t="s">
        <v>81</v>
      </c>
      <c r="AY129" s="18" t="s">
        <v>197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284</v>
      </c>
      <c r="BM129" s="191" t="s">
        <v>96</v>
      </c>
    </row>
    <row r="130" s="2" customFormat="1" ht="24.15" customHeight="1">
      <c r="A130" s="37"/>
      <c r="B130" s="179"/>
      <c r="C130" s="180" t="s">
        <v>208</v>
      </c>
      <c r="D130" s="180" t="s">
        <v>199</v>
      </c>
      <c r="E130" s="181" t="s">
        <v>1331</v>
      </c>
      <c r="F130" s="182" t="s">
        <v>1332</v>
      </c>
      <c r="G130" s="183" t="s">
        <v>287</v>
      </c>
      <c r="H130" s="184">
        <v>70</v>
      </c>
      <c r="I130" s="185"/>
      <c r="J130" s="186">
        <f>ROUND(I130*H130,0)</f>
        <v>0</v>
      </c>
      <c r="K130" s="182" t="s">
        <v>1328</v>
      </c>
      <c r="L130" s="38"/>
      <c r="M130" s="187" t="s">
        <v>1</v>
      </c>
      <c r="N130" s="188" t="s">
        <v>42</v>
      </c>
      <c r="O130" s="7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1" t="s">
        <v>284</v>
      </c>
      <c r="AT130" s="191" t="s">
        <v>199</v>
      </c>
      <c r="AU130" s="191" t="s">
        <v>81</v>
      </c>
      <c r="AY130" s="18" t="s">
        <v>197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</v>
      </c>
      <c r="BK130" s="192">
        <f>ROUND(I130*H130,0)</f>
        <v>0</v>
      </c>
      <c r="BL130" s="18" t="s">
        <v>284</v>
      </c>
      <c r="BM130" s="191" t="s">
        <v>222</v>
      </c>
    </row>
    <row r="131" s="2" customFormat="1" ht="24.15" customHeight="1">
      <c r="A131" s="37"/>
      <c r="B131" s="179"/>
      <c r="C131" s="180" t="s">
        <v>96</v>
      </c>
      <c r="D131" s="180" t="s">
        <v>199</v>
      </c>
      <c r="E131" s="181" t="s">
        <v>1333</v>
      </c>
      <c r="F131" s="182" t="s">
        <v>1334</v>
      </c>
      <c r="G131" s="183" t="s">
        <v>287</v>
      </c>
      <c r="H131" s="184">
        <v>60</v>
      </c>
      <c r="I131" s="185"/>
      <c r="J131" s="186">
        <f>ROUND(I131*H131,0)</f>
        <v>0</v>
      </c>
      <c r="K131" s="182" t="s">
        <v>1328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284</v>
      </c>
      <c r="AT131" s="191" t="s">
        <v>199</v>
      </c>
      <c r="AU131" s="191" t="s">
        <v>81</v>
      </c>
      <c r="AY131" s="18" t="s">
        <v>197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284</v>
      </c>
      <c r="BM131" s="191" t="s">
        <v>238</v>
      </c>
    </row>
    <row r="132" s="2" customFormat="1" ht="24.15" customHeight="1">
      <c r="A132" s="37"/>
      <c r="B132" s="179"/>
      <c r="C132" s="180" t="s">
        <v>155</v>
      </c>
      <c r="D132" s="180" t="s">
        <v>199</v>
      </c>
      <c r="E132" s="181" t="s">
        <v>1335</v>
      </c>
      <c r="F132" s="182" t="s">
        <v>1336</v>
      </c>
      <c r="G132" s="183" t="s">
        <v>287</v>
      </c>
      <c r="H132" s="184">
        <v>20</v>
      </c>
      <c r="I132" s="185"/>
      <c r="J132" s="186">
        <f>ROUND(I132*H132,0)</f>
        <v>0</v>
      </c>
      <c r="K132" s="182" t="s">
        <v>1328</v>
      </c>
      <c r="L132" s="38"/>
      <c r="M132" s="187" t="s">
        <v>1</v>
      </c>
      <c r="N132" s="188" t="s">
        <v>42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1" t="s">
        <v>284</v>
      </c>
      <c r="AT132" s="191" t="s">
        <v>199</v>
      </c>
      <c r="AU132" s="191" t="s">
        <v>81</v>
      </c>
      <c r="AY132" s="18" t="s">
        <v>197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</v>
      </c>
      <c r="BK132" s="192">
        <f>ROUND(I132*H132,0)</f>
        <v>0</v>
      </c>
      <c r="BL132" s="18" t="s">
        <v>284</v>
      </c>
      <c r="BM132" s="191" t="s">
        <v>250</v>
      </c>
    </row>
    <row r="133" s="2" customFormat="1" ht="24.15" customHeight="1">
      <c r="A133" s="37"/>
      <c r="B133" s="179"/>
      <c r="C133" s="180" t="s">
        <v>222</v>
      </c>
      <c r="D133" s="180" t="s">
        <v>199</v>
      </c>
      <c r="E133" s="181" t="s">
        <v>1337</v>
      </c>
      <c r="F133" s="182" t="s">
        <v>1338</v>
      </c>
      <c r="G133" s="183" t="s">
        <v>287</v>
      </c>
      <c r="H133" s="184">
        <v>30</v>
      </c>
      <c r="I133" s="185"/>
      <c r="J133" s="186">
        <f>ROUND(I133*H133,0)</f>
        <v>0</v>
      </c>
      <c r="K133" s="182" t="s">
        <v>1328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284</v>
      </c>
      <c r="AT133" s="191" t="s">
        <v>199</v>
      </c>
      <c r="AU133" s="191" t="s">
        <v>81</v>
      </c>
      <c r="AY133" s="18" t="s">
        <v>197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284</v>
      </c>
      <c r="BM133" s="191" t="s">
        <v>259</v>
      </c>
    </row>
    <row r="134" s="2" customFormat="1" ht="24.15" customHeight="1">
      <c r="A134" s="37"/>
      <c r="B134" s="179"/>
      <c r="C134" s="180" t="s">
        <v>230</v>
      </c>
      <c r="D134" s="180" t="s">
        <v>199</v>
      </c>
      <c r="E134" s="181" t="s">
        <v>1339</v>
      </c>
      <c r="F134" s="182" t="s">
        <v>1340</v>
      </c>
      <c r="G134" s="183" t="s">
        <v>287</v>
      </c>
      <c r="H134" s="184">
        <v>5</v>
      </c>
      <c r="I134" s="185"/>
      <c r="J134" s="186">
        <f>ROUND(I134*H134,0)</f>
        <v>0</v>
      </c>
      <c r="K134" s="182" t="s">
        <v>1328</v>
      </c>
      <c r="L134" s="38"/>
      <c r="M134" s="187" t="s">
        <v>1</v>
      </c>
      <c r="N134" s="188" t="s">
        <v>42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1" t="s">
        <v>284</v>
      </c>
      <c r="AT134" s="191" t="s">
        <v>199</v>
      </c>
      <c r="AU134" s="191" t="s">
        <v>81</v>
      </c>
      <c r="AY134" s="18" t="s">
        <v>197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</v>
      </c>
      <c r="BK134" s="192">
        <f>ROUND(I134*H134,0)</f>
        <v>0</v>
      </c>
      <c r="BL134" s="18" t="s">
        <v>284</v>
      </c>
      <c r="BM134" s="191" t="s">
        <v>272</v>
      </c>
    </row>
    <row r="135" s="2" customFormat="1" ht="24.15" customHeight="1">
      <c r="A135" s="37"/>
      <c r="B135" s="179"/>
      <c r="C135" s="180" t="s">
        <v>238</v>
      </c>
      <c r="D135" s="180" t="s">
        <v>199</v>
      </c>
      <c r="E135" s="181" t="s">
        <v>1341</v>
      </c>
      <c r="F135" s="182" t="s">
        <v>1342</v>
      </c>
      <c r="G135" s="183" t="s">
        <v>386</v>
      </c>
      <c r="H135" s="184">
        <v>50</v>
      </c>
      <c r="I135" s="185"/>
      <c r="J135" s="186">
        <f>ROUND(I135*H135,0)</f>
        <v>0</v>
      </c>
      <c r="K135" s="182" t="s">
        <v>1328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284</v>
      </c>
      <c r="AT135" s="191" t="s">
        <v>199</v>
      </c>
      <c r="AU135" s="191" t="s">
        <v>81</v>
      </c>
      <c r="AY135" s="18" t="s">
        <v>197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284</v>
      </c>
      <c r="BM135" s="191" t="s">
        <v>284</v>
      </c>
    </row>
    <row r="136" s="2" customFormat="1" ht="24.15" customHeight="1">
      <c r="A136" s="37"/>
      <c r="B136" s="179"/>
      <c r="C136" s="180" t="s">
        <v>244</v>
      </c>
      <c r="D136" s="180" t="s">
        <v>199</v>
      </c>
      <c r="E136" s="181" t="s">
        <v>1343</v>
      </c>
      <c r="F136" s="182" t="s">
        <v>1344</v>
      </c>
      <c r="G136" s="183" t="s">
        <v>386</v>
      </c>
      <c r="H136" s="184">
        <v>4</v>
      </c>
      <c r="I136" s="185"/>
      <c r="J136" s="186">
        <f>ROUND(I136*H136,0)</f>
        <v>0</v>
      </c>
      <c r="K136" s="182" t="s">
        <v>1328</v>
      </c>
      <c r="L136" s="38"/>
      <c r="M136" s="187" t="s">
        <v>1</v>
      </c>
      <c r="N136" s="188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284</v>
      </c>
      <c r="AT136" s="191" t="s">
        <v>199</v>
      </c>
      <c r="AU136" s="191" t="s">
        <v>81</v>
      </c>
      <c r="AY136" s="18" t="s">
        <v>197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284</v>
      </c>
      <c r="BM136" s="191" t="s">
        <v>295</v>
      </c>
    </row>
    <row r="137" s="2" customFormat="1" ht="24.15" customHeight="1">
      <c r="A137" s="37"/>
      <c r="B137" s="179"/>
      <c r="C137" s="180" t="s">
        <v>250</v>
      </c>
      <c r="D137" s="180" t="s">
        <v>199</v>
      </c>
      <c r="E137" s="181" t="s">
        <v>1345</v>
      </c>
      <c r="F137" s="182" t="s">
        <v>1346</v>
      </c>
      <c r="G137" s="183" t="s">
        <v>386</v>
      </c>
      <c r="H137" s="184">
        <v>4</v>
      </c>
      <c r="I137" s="185"/>
      <c r="J137" s="186">
        <f>ROUND(I137*H137,0)</f>
        <v>0</v>
      </c>
      <c r="K137" s="182" t="s">
        <v>1328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284</v>
      </c>
      <c r="AT137" s="191" t="s">
        <v>199</v>
      </c>
      <c r="AU137" s="191" t="s">
        <v>81</v>
      </c>
      <c r="AY137" s="18" t="s">
        <v>197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284</v>
      </c>
      <c r="BM137" s="191" t="s">
        <v>308</v>
      </c>
    </row>
    <row r="138" s="2" customFormat="1" ht="24.15" customHeight="1">
      <c r="A138" s="37"/>
      <c r="B138" s="179"/>
      <c r="C138" s="180" t="s">
        <v>255</v>
      </c>
      <c r="D138" s="180" t="s">
        <v>199</v>
      </c>
      <c r="E138" s="181" t="s">
        <v>1347</v>
      </c>
      <c r="F138" s="182" t="s">
        <v>1348</v>
      </c>
      <c r="G138" s="183" t="s">
        <v>386</v>
      </c>
      <c r="H138" s="184">
        <v>20</v>
      </c>
      <c r="I138" s="185"/>
      <c r="J138" s="186">
        <f>ROUND(I138*H138,0)</f>
        <v>0</v>
      </c>
      <c r="K138" s="182" t="s">
        <v>1328</v>
      </c>
      <c r="L138" s="38"/>
      <c r="M138" s="187" t="s">
        <v>1</v>
      </c>
      <c r="N138" s="188" t="s">
        <v>42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1" t="s">
        <v>284</v>
      </c>
      <c r="AT138" s="191" t="s">
        <v>199</v>
      </c>
      <c r="AU138" s="191" t="s">
        <v>81</v>
      </c>
      <c r="AY138" s="18" t="s">
        <v>197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</v>
      </c>
      <c r="BK138" s="192">
        <f>ROUND(I138*H138,0)</f>
        <v>0</v>
      </c>
      <c r="BL138" s="18" t="s">
        <v>284</v>
      </c>
      <c r="BM138" s="191" t="s">
        <v>324</v>
      </c>
    </row>
    <row r="139" s="2" customFormat="1" ht="24.15" customHeight="1">
      <c r="A139" s="37"/>
      <c r="B139" s="179"/>
      <c r="C139" s="180" t="s">
        <v>259</v>
      </c>
      <c r="D139" s="180" t="s">
        <v>199</v>
      </c>
      <c r="E139" s="181" t="s">
        <v>1349</v>
      </c>
      <c r="F139" s="182" t="s">
        <v>1350</v>
      </c>
      <c r="G139" s="183" t="s">
        <v>287</v>
      </c>
      <c r="H139" s="184">
        <v>240</v>
      </c>
      <c r="I139" s="185"/>
      <c r="J139" s="186">
        <f>ROUND(I139*H139,0)</f>
        <v>0</v>
      </c>
      <c r="K139" s="182" t="s">
        <v>1328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284</v>
      </c>
      <c r="AT139" s="191" t="s">
        <v>199</v>
      </c>
      <c r="AU139" s="191" t="s">
        <v>81</v>
      </c>
      <c r="AY139" s="18" t="s">
        <v>197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284</v>
      </c>
      <c r="BM139" s="191" t="s">
        <v>341</v>
      </c>
    </row>
    <row r="140" s="2" customFormat="1" ht="24.15" customHeight="1">
      <c r="A140" s="37"/>
      <c r="B140" s="179"/>
      <c r="C140" s="180" t="s">
        <v>267</v>
      </c>
      <c r="D140" s="180" t="s">
        <v>199</v>
      </c>
      <c r="E140" s="181" t="s">
        <v>1351</v>
      </c>
      <c r="F140" s="182" t="s">
        <v>1352</v>
      </c>
      <c r="G140" s="183" t="s">
        <v>287</v>
      </c>
      <c r="H140" s="184">
        <v>35</v>
      </c>
      <c r="I140" s="185"/>
      <c r="J140" s="186">
        <f>ROUND(I140*H140,0)</f>
        <v>0</v>
      </c>
      <c r="K140" s="182" t="s">
        <v>1328</v>
      </c>
      <c r="L140" s="38"/>
      <c r="M140" s="187" t="s">
        <v>1</v>
      </c>
      <c r="N140" s="188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284</v>
      </c>
      <c r="AT140" s="191" t="s">
        <v>199</v>
      </c>
      <c r="AU140" s="191" t="s">
        <v>81</v>
      </c>
      <c r="AY140" s="18" t="s">
        <v>197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284</v>
      </c>
      <c r="BM140" s="191" t="s">
        <v>351</v>
      </c>
    </row>
    <row r="141" s="2" customFormat="1" ht="55.5" customHeight="1">
      <c r="A141" s="37"/>
      <c r="B141" s="179"/>
      <c r="C141" s="180" t="s">
        <v>272</v>
      </c>
      <c r="D141" s="180" t="s">
        <v>199</v>
      </c>
      <c r="E141" s="181" t="s">
        <v>1353</v>
      </c>
      <c r="F141" s="182" t="s">
        <v>1354</v>
      </c>
      <c r="G141" s="183" t="s">
        <v>287</v>
      </c>
      <c r="H141" s="184">
        <v>240</v>
      </c>
      <c r="I141" s="185"/>
      <c r="J141" s="186">
        <f>ROUND(I141*H141,0)</f>
        <v>0</v>
      </c>
      <c r="K141" s="182" t="s">
        <v>1328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284</v>
      </c>
      <c r="AT141" s="191" t="s">
        <v>199</v>
      </c>
      <c r="AU141" s="191" t="s">
        <v>81</v>
      </c>
      <c r="AY141" s="18" t="s">
        <v>197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284</v>
      </c>
      <c r="BM141" s="191" t="s">
        <v>359</v>
      </c>
    </row>
    <row r="142" s="2" customFormat="1" ht="55.5" customHeight="1">
      <c r="A142" s="37"/>
      <c r="B142" s="179"/>
      <c r="C142" s="180" t="s">
        <v>9</v>
      </c>
      <c r="D142" s="180" t="s">
        <v>199</v>
      </c>
      <c r="E142" s="181" t="s">
        <v>1355</v>
      </c>
      <c r="F142" s="182" t="s">
        <v>1356</v>
      </c>
      <c r="G142" s="183" t="s">
        <v>287</v>
      </c>
      <c r="H142" s="184">
        <v>35</v>
      </c>
      <c r="I142" s="185"/>
      <c r="J142" s="186">
        <f>ROUND(I142*H142,0)</f>
        <v>0</v>
      </c>
      <c r="K142" s="182" t="s">
        <v>1328</v>
      </c>
      <c r="L142" s="38"/>
      <c r="M142" s="187" t="s">
        <v>1</v>
      </c>
      <c r="N142" s="188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284</v>
      </c>
      <c r="AT142" s="191" t="s">
        <v>199</v>
      </c>
      <c r="AU142" s="191" t="s">
        <v>81</v>
      </c>
      <c r="AY142" s="18" t="s">
        <v>197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284</v>
      </c>
      <c r="BM142" s="191" t="s">
        <v>369</v>
      </c>
    </row>
    <row r="143" s="2" customFormat="1" ht="44.25" customHeight="1">
      <c r="A143" s="37"/>
      <c r="B143" s="179"/>
      <c r="C143" s="180" t="s">
        <v>284</v>
      </c>
      <c r="D143" s="180" t="s">
        <v>199</v>
      </c>
      <c r="E143" s="181" t="s">
        <v>1357</v>
      </c>
      <c r="F143" s="182" t="s">
        <v>1358</v>
      </c>
      <c r="G143" s="183" t="s">
        <v>225</v>
      </c>
      <c r="H143" s="184">
        <v>0.42099999999999999</v>
      </c>
      <c r="I143" s="185"/>
      <c r="J143" s="186">
        <f>ROUND(I143*H143,0)</f>
        <v>0</v>
      </c>
      <c r="K143" s="182" t="s">
        <v>1328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284</v>
      </c>
      <c r="AT143" s="191" t="s">
        <v>199</v>
      </c>
      <c r="AU143" s="191" t="s">
        <v>81</v>
      </c>
      <c r="AY143" s="18" t="s">
        <v>197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284</v>
      </c>
      <c r="BM143" s="191" t="s">
        <v>392</v>
      </c>
    </row>
    <row r="144" s="12" customFormat="1" ht="22.8" customHeight="1">
      <c r="A144" s="12"/>
      <c r="B144" s="166"/>
      <c r="C144" s="12"/>
      <c r="D144" s="167" t="s">
        <v>76</v>
      </c>
      <c r="E144" s="177" t="s">
        <v>1359</v>
      </c>
      <c r="F144" s="177" t="s">
        <v>1360</v>
      </c>
      <c r="G144" s="12"/>
      <c r="H144" s="12"/>
      <c r="I144" s="169"/>
      <c r="J144" s="178">
        <f>BK144</f>
        <v>0</v>
      </c>
      <c r="K144" s="12"/>
      <c r="L144" s="166"/>
      <c r="M144" s="171"/>
      <c r="N144" s="172"/>
      <c r="O144" s="172"/>
      <c r="P144" s="173">
        <f>SUM(P145:P149)</f>
        <v>0</v>
      </c>
      <c r="Q144" s="172"/>
      <c r="R144" s="173">
        <f>SUM(R145:R149)</f>
        <v>0.0057200000000000003</v>
      </c>
      <c r="S144" s="172"/>
      <c r="T144" s="174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7" t="s">
        <v>81</v>
      </c>
      <c r="AT144" s="175" t="s">
        <v>76</v>
      </c>
      <c r="AU144" s="175" t="s">
        <v>8</v>
      </c>
      <c r="AY144" s="167" t="s">
        <v>197</v>
      </c>
      <c r="BK144" s="176">
        <f>SUM(BK145:BK149)</f>
        <v>0</v>
      </c>
    </row>
    <row r="145" s="2" customFormat="1" ht="33" customHeight="1">
      <c r="A145" s="37"/>
      <c r="B145" s="179"/>
      <c r="C145" s="180" t="s">
        <v>290</v>
      </c>
      <c r="D145" s="180" t="s">
        <v>199</v>
      </c>
      <c r="E145" s="181" t="s">
        <v>1361</v>
      </c>
      <c r="F145" s="182" t="s">
        <v>1362</v>
      </c>
      <c r="G145" s="183" t="s">
        <v>386</v>
      </c>
      <c r="H145" s="184">
        <v>27</v>
      </c>
      <c r="I145" s="185"/>
      <c r="J145" s="186">
        <f>ROUND(I145*H145,0)</f>
        <v>0</v>
      </c>
      <c r="K145" s="182" t="s">
        <v>1328</v>
      </c>
      <c r="L145" s="38"/>
      <c r="M145" s="187" t="s">
        <v>1</v>
      </c>
      <c r="N145" s="188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284</v>
      </c>
      <c r="AT145" s="191" t="s">
        <v>199</v>
      </c>
      <c r="AU145" s="191" t="s">
        <v>81</v>
      </c>
      <c r="AY145" s="18" t="s">
        <v>197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284</v>
      </c>
      <c r="BM145" s="191" t="s">
        <v>402</v>
      </c>
    </row>
    <row r="146" s="2" customFormat="1" ht="24.15" customHeight="1">
      <c r="A146" s="37"/>
      <c r="B146" s="179"/>
      <c r="C146" s="180" t="s">
        <v>295</v>
      </c>
      <c r="D146" s="180" t="s">
        <v>199</v>
      </c>
      <c r="E146" s="181" t="s">
        <v>1363</v>
      </c>
      <c r="F146" s="182" t="s">
        <v>1364</v>
      </c>
      <c r="G146" s="183" t="s">
        <v>386</v>
      </c>
      <c r="H146" s="184">
        <v>27</v>
      </c>
      <c r="I146" s="185"/>
      <c r="J146" s="186">
        <f>ROUND(I146*H146,0)</f>
        <v>0</v>
      </c>
      <c r="K146" s="182" t="s">
        <v>1328</v>
      </c>
      <c r="L146" s="38"/>
      <c r="M146" s="187" t="s">
        <v>1</v>
      </c>
      <c r="N146" s="188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284</v>
      </c>
      <c r="AT146" s="191" t="s">
        <v>199</v>
      </c>
      <c r="AU146" s="191" t="s">
        <v>81</v>
      </c>
      <c r="AY146" s="18" t="s">
        <v>197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284</v>
      </c>
      <c r="BM146" s="191" t="s">
        <v>412</v>
      </c>
    </row>
    <row r="147" s="2" customFormat="1" ht="24.15" customHeight="1">
      <c r="A147" s="37"/>
      <c r="B147" s="179"/>
      <c r="C147" s="180" t="s">
        <v>412</v>
      </c>
      <c r="D147" s="180" t="s">
        <v>199</v>
      </c>
      <c r="E147" s="181" t="s">
        <v>1365</v>
      </c>
      <c r="F147" s="182" t="s">
        <v>1366</v>
      </c>
      <c r="G147" s="183" t="s">
        <v>386</v>
      </c>
      <c r="H147" s="184">
        <v>2</v>
      </c>
      <c r="I147" s="185"/>
      <c r="J147" s="186">
        <f>ROUND(I147*H147,0)</f>
        <v>0</v>
      </c>
      <c r="K147" s="182" t="s">
        <v>203</v>
      </c>
      <c r="L147" s="38"/>
      <c r="M147" s="187" t="s">
        <v>1</v>
      </c>
      <c r="N147" s="188" t="s">
        <v>42</v>
      </c>
      <c r="O147" s="76"/>
      <c r="P147" s="189">
        <f>O147*H147</f>
        <v>0</v>
      </c>
      <c r="Q147" s="189">
        <v>0.0018600000000000001</v>
      </c>
      <c r="R147" s="189">
        <f>Q147*H147</f>
        <v>0.0037200000000000002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284</v>
      </c>
      <c r="AT147" s="191" t="s">
        <v>199</v>
      </c>
      <c r="AU147" s="191" t="s">
        <v>81</v>
      </c>
      <c r="AY147" s="18" t="s">
        <v>197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284</v>
      </c>
      <c r="BM147" s="191" t="s">
        <v>1367</v>
      </c>
    </row>
    <row r="148" s="2" customFormat="1" ht="16.5" customHeight="1">
      <c r="A148" s="37"/>
      <c r="B148" s="179"/>
      <c r="C148" s="180" t="s">
        <v>417</v>
      </c>
      <c r="D148" s="180" t="s">
        <v>199</v>
      </c>
      <c r="E148" s="181" t="s">
        <v>1368</v>
      </c>
      <c r="F148" s="182" t="s">
        <v>1369</v>
      </c>
      <c r="G148" s="183" t="s">
        <v>386</v>
      </c>
      <c r="H148" s="184">
        <v>1</v>
      </c>
      <c r="I148" s="185"/>
      <c r="J148" s="186">
        <f>ROUND(I148*H148,0)</f>
        <v>0</v>
      </c>
      <c r="K148" s="182" t="s">
        <v>1</v>
      </c>
      <c r="L148" s="38"/>
      <c r="M148" s="187" t="s">
        <v>1</v>
      </c>
      <c r="N148" s="188" t="s">
        <v>42</v>
      </c>
      <c r="O148" s="76"/>
      <c r="P148" s="189">
        <f>O148*H148</f>
        <v>0</v>
      </c>
      <c r="Q148" s="189">
        <v>0.002</v>
      </c>
      <c r="R148" s="189">
        <f>Q148*H148</f>
        <v>0.002</v>
      </c>
      <c r="S148" s="189">
        <v>0</v>
      </c>
      <c r="T148" s="19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1" t="s">
        <v>284</v>
      </c>
      <c r="AT148" s="191" t="s">
        <v>199</v>
      </c>
      <c r="AU148" s="191" t="s">
        <v>81</v>
      </c>
      <c r="AY148" s="18" t="s">
        <v>197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</v>
      </c>
      <c r="BK148" s="192">
        <f>ROUND(I148*H148,0)</f>
        <v>0</v>
      </c>
      <c r="BL148" s="18" t="s">
        <v>284</v>
      </c>
      <c r="BM148" s="191" t="s">
        <v>1370</v>
      </c>
    </row>
    <row r="149" s="2" customFormat="1" ht="44.25" customHeight="1">
      <c r="A149" s="37"/>
      <c r="B149" s="179"/>
      <c r="C149" s="180" t="s">
        <v>302</v>
      </c>
      <c r="D149" s="180" t="s">
        <v>199</v>
      </c>
      <c r="E149" s="181" t="s">
        <v>1371</v>
      </c>
      <c r="F149" s="182" t="s">
        <v>1372</v>
      </c>
      <c r="G149" s="183" t="s">
        <v>225</v>
      </c>
      <c r="H149" s="184">
        <v>0.019</v>
      </c>
      <c r="I149" s="185"/>
      <c r="J149" s="186">
        <f>ROUND(I149*H149,0)</f>
        <v>0</v>
      </c>
      <c r="K149" s="182" t="s">
        <v>1328</v>
      </c>
      <c r="L149" s="38"/>
      <c r="M149" s="187" t="s">
        <v>1</v>
      </c>
      <c r="N149" s="188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284</v>
      </c>
      <c r="AT149" s="191" t="s">
        <v>199</v>
      </c>
      <c r="AU149" s="191" t="s">
        <v>81</v>
      </c>
      <c r="AY149" s="18" t="s">
        <v>197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284</v>
      </c>
      <c r="BM149" s="191" t="s">
        <v>425</v>
      </c>
    </row>
    <row r="150" s="12" customFormat="1" ht="22.8" customHeight="1">
      <c r="A150" s="12"/>
      <c r="B150" s="166"/>
      <c r="C150" s="12"/>
      <c r="D150" s="167" t="s">
        <v>76</v>
      </c>
      <c r="E150" s="177" t="s">
        <v>1373</v>
      </c>
      <c r="F150" s="177" t="s">
        <v>1374</v>
      </c>
      <c r="G150" s="12"/>
      <c r="H150" s="12"/>
      <c r="I150" s="169"/>
      <c r="J150" s="178">
        <f>BK150</f>
        <v>0</v>
      </c>
      <c r="K150" s="12"/>
      <c r="L150" s="166"/>
      <c r="M150" s="171"/>
      <c r="N150" s="172"/>
      <c r="O150" s="172"/>
      <c r="P150" s="173">
        <f>SUM(P151:P165)</f>
        <v>0</v>
      </c>
      <c r="Q150" s="172"/>
      <c r="R150" s="173">
        <f>SUM(R151:R165)</f>
        <v>0</v>
      </c>
      <c r="S150" s="172"/>
      <c r="T150" s="174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7" t="s">
        <v>81</v>
      </c>
      <c r="AT150" s="175" t="s">
        <v>76</v>
      </c>
      <c r="AU150" s="175" t="s">
        <v>8</v>
      </c>
      <c r="AY150" s="167" t="s">
        <v>197</v>
      </c>
      <c r="BK150" s="176">
        <f>SUM(BK151:BK165)</f>
        <v>0</v>
      </c>
    </row>
    <row r="151" s="2" customFormat="1" ht="37.8" customHeight="1">
      <c r="A151" s="37"/>
      <c r="B151" s="179"/>
      <c r="C151" s="180" t="s">
        <v>308</v>
      </c>
      <c r="D151" s="180" t="s">
        <v>199</v>
      </c>
      <c r="E151" s="181" t="s">
        <v>1375</v>
      </c>
      <c r="F151" s="182" t="s">
        <v>1376</v>
      </c>
      <c r="G151" s="183" t="s">
        <v>386</v>
      </c>
      <c r="H151" s="184">
        <v>108</v>
      </c>
      <c r="I151" s="185"/>
      <c r="J151" s="186">
        <f>ROUND(I151*H151,0)</f>
        <v>0</v>
      </c>
      <c r="K151" s="182" t="s">
        <v>1328</v>
      </c>
      <c r="L151" s="38"/>
      <c r="M151" s="187" t="s">
        <v>1</v>
      </c>
      <c r="N151" s="188" t="s">
        <v>42</v>
      </c>
      <c r="O151" s="7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284</v>
      </c>
      <c r="AT151" s="191" t="s">
        <v>199</v>
      </c>
      <c r="AU151" s="191" t="s">
        <v>81</v>
      </c>
      <c r="AY151" s="18" t="s">
        <v>197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284</v>
      </c>
      <c r="BM151" s="191" t="s">
        <v>436</v>
      </c>
    </row>
    <row r="152" s="2" customFormat="1" ht="16.5" customHeight="1">
      <c r="A152" s="37"/>
      <c r="B152" s="179"/>
      <c r="C152" s="180" t="s">
        <v>7</v>
      </c>
      <c r="D152" s="180" t="s">
        <v>199</v>
      </c>
      <c r="E152" s="181" t="s">
        <v>1377</v>
      </c>
      <c r="F152" s="182" t="s">
        <v>1378</v>
      </c>
      <c r="G152" s="183" t="s">
        <v>247</v>
      </c>
      <c r="H152" s="184">
        <v>70</v>
      </c>
      <c r="I152" s="185"/>
      <c r="J152" s="186">
        <f>ROUND(I152*H152,0)</f>
        <v>0</v>
      </c>
      <c r="K152" s="182" t="s">
        <v>1328</v>
      </c>
      <c r="L152" s="38"/>
      <c r="M152" s="187" t="s">
        <v>1</v>
      </c>
      <c r="N152" s="188" t="s">
        <v>42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284</v>
      </c>
      <c r="AT152" s="191" t="s">
        <v>199</v>
      </c>
      <c r="AU152" s="191" t="s">
        <v>81</v>
      </c>
      <c r="AY152" s="18" t="s">
        <v>197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284</v>
      </c>
      <c r="BM152" s="191" t="s">
        <v>449</v>
      </c>
    </row>
    <row r="153" s="2" customFormat="1" ht="24.15" customHeight="1">
      <c r="A153" s="37"/>
      <c r="B153" s="179"/>
      <c r="C153" s="180" t="s">
        <v>324</v>
      </c>
      <c r="D153" s="180" t="s">
        <v>199</v>
      </c>
      <c r="E153" s="181" t="s">
        <v>1379</v>
      </c>
      <c r="F153" s="182" t="s">
        <v>1380</v>
      </c>
      <c r="G153" s="183" t="s">
        <v>386</v>
      </c>
      <c r="H153" s="184">
        <v>12</v>
      </c>
      <c r="I153" s="185"/>
      <c r="J153" s="186">
        <f>ROUND(I153*H153,0)</f>
        <v>0</v>
      </c>
      <c r="K153" s="182" t="s">
        <v>1328</v>
      </c>
      <c r="L153" s="38"/>
      <c r="M153" s="187" t="s">
        <v>1</v>
      </c>
      <c r="N153" s="188" t="s">
        <v>42</v>
      </c>
      <c r="O153" s="7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1" t="s">
        <v>284</v>
      </c>
      <c r="AT153" s="191" t="s">
        <v>199</v>
      </c>
      <c r="AU153" s="191" t="s">
        <v>81</v>
      </c>
      <c r="AY153" s="18" t="s">
        <v>197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</v>
      </c>
      <c r="BK153" s="192">
        <f>ROUND(I153*H153,0)</f>
        <v>0</v>
      </c>
      <c r="BL153" s="18" t="s">
        <v>284</v>
      </c>
      <c r="BM153" s="191" t="s">
        <v>463</v>
      </c>
    </row>
    <row r="154" s="2" customFormat="1" ht="49.05" customHeight="1">
      <c r="A154" s="37"/>
      <c r="B154" s="179"/>
      <c r="C154" s="180" t="s">
        <v>328</v>
      </c>
      <c r="D154" s="180" t="s">
        <v>199</v>
      </c>
      <c r="E154" s="181" t="s">
        <v>1381</v>
      </c>
      <c r="F154" s="182" t="s">
        <v>1382</v>
      </c>
      <c r="G154" s="183" t="s">
        <v>386</v>
      </c>
      <c r="H154" s="184">
        <v>1</v>
      </c>
      <c r="I154" s="185"/>
      <c r="J154" s="186">
        <f>ROUND(I154*H154,0)</f>
        <v>0</v>
      </c>
      <c r="K154" s="182" t="s">
        <v>1328</v>
      </c>
      <c r="L154" s="38"/>
      <c r="M154" s="187" t="s">
        <v>1</v>
      </c>
      <c r="N154" s="188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284</v>
      </c>
      <c r="AT154" s="191" t="s">
        <v>199</v>
      </c>
      <c r="AU154" s="191" t="s">
        <v>81</v>
      </c>
      <c r="AY154" s="18" t="s">
        <v>197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284</v>
      </c>
      <c r="BM154" s="191" t="s">
        <v>477</v>
      </c>
    </row>
    <row r="155" s="2" customFormat="1" ht="49.05" customHeight="1">
      <c r="A155" s="37"/>
      <c r="B155" s="179"/>
      <c r="C155" s="180" t="s">
        <v>341</v>
      </c>
      <c r="D155" s="180" t="s">
        <v>199</v>
      </c>
      <c r="E155" s="181" t="s">
        <v>1383</v>
      </c>
      <c r="F155" s="182" t="s">
        <v>1384</v>
      </c>
      <c r="G155" s="183" t="s">
        <v>386</v>
      </c>
      <c r="H155" s="184">
        <v>4</v>
      </c>
      <c r="I155" s="185"/>
      <c r="J155" s="186">
        <f>ROUND(I155*H155,0)</f>
        <v>0</v>
      </c>
      <c r="K155" s="182" t="s">
        <v>1328</v>
      </c>
      <c r="L155" s="38"/>
      <c r="M155" s="187" t="s">
        <v>1</v>
      </c>
      <c r="N155" s="188" t="s">
        <v>42</v>
      </c>
      <c r="O155" s="7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1" t="s">
        <v>284</v>
      </c>
      <c r="AT155" s="191" t="s">
        <v>199</v>
      </c>
      <c r="AU155" s="191" t="s">
        <v>81</v>
      </c>
      <c r="AY155" s="18" t="s">
        <v>197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</v>
      </c>
      <c r="BK155" s="192">
        <f>ROUND(I155*H155,0)</f>
        <v>0</v>
      </c>
      <c r="BL155" s="18" t="s">
        <v>284</v>
      </c>
      <c r="BM155" s="191" t="s">
        <v>486</v>
      </c>
    </row>
    <row r="156" s="2" customFormat="1" ht="49.05" customHeight="1">
      <c r="A156" s="37"/>
      <c r="B156" s="179"/>
      <c r="C156" s="180" t="s">
        <v>345</v>
      </c>
      <c r="D156" s="180" t="s">
        <v>199</v>
      </c>
      <c r="E156" s="181" t="s">
        <v>1385</v>
      </c>
      <c r="F156" s="182" t="s">
        <v>1386</v>
      </c>
      <c r="G156" s="183" t="s">
        <v>386</v>
      </c>
      <c r="H156" s="184">
        <v>9</v>
      </c>
      <c r="I156" s="185"/>
      <c r="J156" s="186">
        <f>ROUND(I156*H156,0)</f>
        <v>0</v>
      </c>
      <c r="K156" s="182" t="s">
        <v>1328</v>
      </c>
      <c r="L156" s="38"/>
      <c r="M156" s="187" t="s">
        <v>1</v>
      </c>
      <c r="N156" s="188" t="s">
        <v>42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284</v>
      </c>
      <c r="AT156" s="191" t="s">
        <v>199</v>
      </c>
      <c r="AU156" s="191" t="s">
        <v>81</v>
      </c>
      <c r="AY156" s="18" t="s">
        <v>197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284</v>
      </c>
      <c r="BM156" s="191" t="s">
        <v>500</v>
      </c>
    </row>
    <row r="157" s="2" customFormat="1" ht="49.05" customHeight="1">
      <c r="A157" s="37"/>
      <c r="B157" s="179"/>
      <c r="C157" s="180" t="s">
        <v>351</v>
      </c>
      <c r="D157" s="180" t="s">
        <v>199</v>
      </c>
      <c r="E157" s="181" t="s">
        <v>1387</v>
      </c>
      <c r="F157" s="182" t="s">
        <v>1388</v>
      </c>
      <c r="G157" s="183" t="s">
        <v>386</v>
      </c>
      <c r="H157" s="184">
        <v>3</v>
      </c>
      <c r="I157" s="185"/>
      <c r="J157" s="186">
        <f>ROUND(I157*H157,0)</f>
        <v>0</v>
      </c>
      <c r="K157" s="182" t="s">
        <v>1328</v>
      </c>
      <c r="L157" s="38"/>
      <c r="M157" s="187" t="s">
        <v>1</v>
      </c>
      <c r="N157" s="188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284</v>
      </c>
      <c r="AT157" s="191" t="s">
        <v>199</v>
      </c>
      <c r="AU157" s="191" t="s">
        <v>81</v>
      </c>
      <c r="AY157" s="18" t="s">
        <v>197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284</v>
      </c>
      <c r="BM157" s="191" t="s">
        <v>509</v>
      </c>
    </row>
    <row r="158" s="2" customFormat="1" ht="49.05" customHeight="1">
      <c r="A158" s="37"/>
      <c r="B158" s="179"/>
      <c r="C158" s="180" t="s">
        <v>355</v>
      </c>
      <c r="D158" s="180" t="s">
        <v>199</v>
      </c>
      <c r="E158" s="181" t="s">
        <v>1389</v>
      </c>
      <c r="F158" s="182" t="s">
        <v>1390</v>
      </c>
      <c r="G158" s="183" t="s">
        <v>386</v>
      </c>
      <c r="H158" s="184">
        <v>3</v>
      </c>
      <c r="I158" s="185"/>
      <c r="J158" s="186">
        <f>ROUND(I158*H158,0)</f>
        <v>0</v>
      </c>
      <c r="K158" s="182" t="s">
        <v>1328</v>
      </c>
      <c r="L158" s="38"/>
      <c r="M158" s="187" t="s">
        <v>1</v>
      </c>
      <c r="N158" s="188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284</v>
      </c>
      <c r="AT158" s="191" t="s">
        <v>199</v>
      </c>
      <c r="AU158" s="191" t="s">
        <v>81</v>
      </c>
      <c r="AY158" s="18" t="s">
        <v>197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284</v>
      </c>
      <c r="BM158" s="191" t="s">
        <v>519</v>
      </c>
    </row>
    <row r="159" s="2" customFormat="1" ht="49.05" customHeight="1">
      <c r="A159" s="37"/>
      <c r="B159" s="179"/>
      <c r="C159" s="180" t="s">
        <v>359</v>
      </c>
      <c r="D159" s="180" t="s">
        <v>199</v>
      </c>
      <c r="E159" s="181" t="s">
        <v>1391</v>
      </c>
      <c r="F159" s="182" t="s">
        <v>1392</v>
      </c>
      <c r="G159" s="183" t="s">
        <v>386</v>
      </c>
      <c r="H159" s="184">
        <v>1</v>
      </c>
      <c r="I159" s="185"/>
      <c r="J159" s="186">
        <f>ROUND(I159*H159,0)</f>
        <v>0</v>
      </c>
      <c r="K159" s="182" t="s">
        <v>1328</v>
      </c>
      <c r="L159" s="38"/>
      <c r="M159" s="187" t="s">
        <v>1</v>
      </c>
      <c r="N159" s="188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284</v>
      </c>
      <c r="AT159" s="191" t="s">
        <v>199</v>
      </c>
      <c r="AU159" s="191" t="s">
        <v>81</v>
      </c>
      <c r="AY159" s="18" t="s">
        <v>197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284</v>
      </c>
      <c r="BM159" s="191" t="s">
        <v>531</v>
      </c>
    </row>
    <row r="160" s="2" customFormat="1" ht="49.05" customHeight="1">
      <c r="A160" s="37"/>
      <c r="B160" s="179"/>
      <c r="C160" s="180" t="s">
        <v>365</v>
      </c>
      <c r="D160" s="180" t="s">
        <v>199</v>
      </c>
      <c r="E160" s="181" t="s">
        <v>1393</v>
      </c>
      <c r="F160" s="182" t="s">
        <v>1394</v>
      </c>
      <c r="G160" s="183" t="s">
        <v>386</v>
      </c>
      <c r="H160" s="184">
        <v>2</v>
      </c>
      <c r="I160" s="185"/>
      <c r="J160" s="186">
        <f>ROUND(I160*H160,0)</f>
        <v>0</v>
      </c>
      <c r="K160" s="182" t="s">
        <v>1328</v>
      </c>
      <c r="L160" s="38"/>
      <c r="M160" s="187" t="s">
        <v>1</v>
      </c>
      <c r="N160" s="188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284</v>
      </c>
      <c r="AT160" s="191" t="s">
        <v>199</v>
      </c>
      <c r="AU160" s="191" t="s">
        <v>81</v>
      </c>
      <c r="AY160" s="18" t="s">
        <v>197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284</v>
      </c>
      <c r="BM160" s="191" t="s">
        <v>543</v>
      </c>
    </row>
    <row r="161" s="2" customFormat="1" ht="49.05" customHeight="1">
      <c r="A161" s="37"/>
      <c r="B161" s="179"/>
      <c r="C161" s="180" t="s">
        <v>369</v>
      </c>
      <c r="D161" s="180" t="s">
        <v>199</v>
      </c>
      <c r="E161" s="181" t="s">
        <v>1395</v>
      </c>
      <c r="F161" s="182" t="s">
        <v>1396</v>
      </c>
      <c r="G161" s="183" t="s">
        <v>386</v>
      </c>
      <c r="H161" s="184">
        <v>1</v>
      </c>
      <c r="I161" s="185"/>
      <c r="J161" s="186">
        <f>ROUND(I161*H161,0)</f>
        <v>0</v>
      </c>
      <c r="K161" s="182" t="s">
        <v>1328</v>
      </c>
      <c r="L161" s="38"/>
      <c r="M161" s="187" t="s">
        <v>1</v>
      </c>
      <c r="N161" s="188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284</v>
      </c>
      <c r="AT161" s="191" t="s">
        <v>199</v>
      </c>
      <c r="AU161" s="191" t="s">
        <v>81</v>
      </c>
      <c r="AY161" s="18" t="s">
        <v>197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284</v>
      </c>
      <c r="BM161" s="191" t="s">
        <v>553</v>
      </c>
    </row>
    <row r="162" s="2" customFormat="1" ht="49.05" customHeight="1">
      <c r="A162" s="37"/>
      <c r="B162" s="179"/>
      <c r="C162" s="180" t="s">
        <v>383</v>
      </c>
      <c r="D162" s="180" t="s">
        <v>199</v>
      </c>
      <c r="E162" s="181" t="s">
        <v>1397</v>
      </c>
      <c r="F162" s="182" t="s">
        <v>1398</v>
      </c>
      <c r="G162" s="183" t="s">
        <v>386</v>
      </c>
      <c r="H162" s="184">
        <v>3</v>
      </c>
      <c r="I162" s="185"/>
      <c r="J162" s="186">
        <f>ROUND(I162*H162,0)</f>
        <v>0</v>
      </c>
      <c r="K162" s="182" t="s">
        <v>1328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284</v>
      </c>
      <c r="AT162" s="191" t="s">
        <v>199</v>
      </c>
      <c r="AU162" s="191" t="s">
        <v>81</v>
      </c>
      <c r="AY162" s="18" t="s">
        <v>197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284</v>
      </c>
      <c r="BM162" s="191" t="s">
        <v>565</v>
      </c>
    </row>
    <row r="163" s="2" customFormat="1" ht="16.5" customHeight="1">
      <c r="A163" s="37"/>
      <c r="B163" s="179"/>
      <c r="C163" s="180" t="s">
        <v>392</v>
      </c>
      <c r="D163" s="180" t="s">
        <v>199</v>
      </c>
      <c r="E163" s="181" t="s">
        <v>1399</v>
      </c>
      <c r="F163" s="182" t="s">
        <v>1400</v>
      </c>
      <c r="G163" s="183" t="s">
        <v>386</v>
      </c>
      <c r="H163" s="184">
        <v>27</v>
      </c>
      <c r="I163" s="185"/>
      <c r="J163" s="186">
        <f>ROUND(I163*H163,0)</f>
        <v>0</v>
      </c>
      <c r="K163" s="182" t="s">
        <v>1328</v>
      </c>
      <c r="L163" s="38"/>
      <c r="M163" s="187" t="s">
        <v>1</v>
      </c>
      <c r="N163" s="188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284</v>
      </c>
      <c r="AT163" s="191" t="s">
        <v>199</v>
      </c>
      <c r="AU163" s="191" t="s">
        <v>81</v>
      </c>
      <c r="AY163" s="18" t="s">
        <v>197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284</v>
      </c>
      <c r="BM163" s="191" t="s">
        <v>575</v>
      </c>
    </row>
    <row r="164" s="2" customFormat="1" ht="24.15" customHeight="1">
      <c r="A164" s="37"/>
      <c r="B164" s="179"/>
      <c r="C164" s="180" t="s">
        <v>397</v>
      </c>
      <c r="D164" s="180" t="s">
        <v>199</v>
      </c>
      <c r="E164" s="181" t="s">
        <v>1401</v>
      </c>
      <c r="F164" s="182" t="s">
        <v>1402</v>
      </c>
      <c r="G164" s="183" t="s">
        <v>247</v>
      </c>
      <c r="H164" s="184">
        <v>160</v>
      </c>
      <c r="I164" s="185"/>
      <c r="J164" s="186">
        <f>ROUND(I164*H164,0)</f>
        <v>0</v>
      </c>
      <c r="K164" s="182" t="s">
        <v>1328</v>
      </c>
      <c r="L164" s="38"/>
      <c r="M164" s="187" t="s">
        <v>1</v>
      </c>
      <c r="N164" s="188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284</v>
      </c>
      <c r="AT164" s="191" t="s">
        <v>199</v>
      </c>
      <c r="AU164" s="191" t="s">
        <v>81</v>
      </c>
      <c r="AY164" s="18" t="s">
        <v>197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284</v>
      </c>
      <c r="BM164" s="191" t="s">
        <v>585</v>
      </c>
    </row>
    <row r="165" s="2" customFormat="1" ht="44.25" customHeight="1">
      <c r="A165" s="37"/>
      <c r="B165" s="179"/>
      <c r="C165" s="180" t="s">
        <v>402</v>
      </c>
      <c r="D165" s="180" t="s">
        <v>199</v>
      </c>
      <c r="E165" s="181" t="s">
        <v>1403</v>
      </c>
      <c r="F165" s="182" t="s">
        <v>1404</v>
      </c>
      <c r="G165" s="183" t="s">
        <v>225</v>
      </c>
      <c r="H165" s="184">
        <v>1.3180000000000001</v>
      </c>
      <c r="I165" s="185"/>
      <c r="J165" s="186">
        <f>ROUND(I165*H165,0)</f>
        <v>0</v>
      </c>
      <c r="K165" s="182" t="s">
        <v>1328</v>
      </c>
      <c r="L165" s="38"/>
      <c r="M165" s="187" t="s">
        <v>1</v>
      </c>
      <c r="N165" s="188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284</v>
      </c>
      <c r="AT165" s="191" t="s">
        <v>199</v>
      </c>
      <c r="AU165" s="191" t="s">
        <v>81</v>
      </c>
      <c r="AY165" s="18" t="s">
        <v>197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284</v>
      </c>
      <c r="BM165" s="191" t="s">
        <v>596</v>
      </c>
    </row>
    <row r="166" s="12" customFormat="1" ht="25.92" customHeight="1">
      <c r="A166" s="12"/>
      <c r="B166" s="166"/>
      <c r="C166" s="12"/>
      <c r="D166" s="167" t="s">
        <v>76</v>
      </c>
      <c r="E166" s="168" t="s">
        <v>940</v>
      </c>
      <c r="F166" s="168" t="s">
        <v>941</v>
      </c>
      <c r="G166" s="12"/>
      <c r="H166" s="12"/>
      <c r="I166" s="169"/>
      <c r="J166" s="170">
        <f>BK166</f>
        <v>0</v>
      </c>
      <c r="K166" s="12"/>
      <c r="L166" s="166"/>
      <c r="M166" s="171"/>
      <c r="N166" s="172"/>
      <c r="O166" s="172"/>
      <c r="P166" s="173">
        <f>P167</f>
        <v>0</v>
      </c>
      <c r="Q166" s="172"/>
      <c r="R166" s="173">
        <f>R167</f>
        <v>0</v>
      </c>
      <c r="S166" s="172"/>
      <c r="T166" s="174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96</v>
      </c>
      <c r="AT166" s="175" t="s">
        <v>76</v>
      </c>
      <c r="AU166" s="175" t="s">
        <v>77</v>
      </c>
      <c r="AY166" s="167" t="s">
        <v>197</v>
      </c>
      <c r="BK166" s="176">
        <f>BK167</f>
        <v>0</v>
      </c>
    </row>
    <row r="167" s="2" customFormat="1" ht="24.15" customHeight="1">
      <c r="A167" s="37"/>
      <c r="B167" s="179"/>
      <c r="C167" s="180" t="s">
        <v>407</v>
      </c>
      <c r="D167" s="180" t="s">
        <v>199</v>
      </c>
      <c r="E167" s="181" t="s">
        <v>1405</v>
      </c>
      <c r="F167" s="182" t="s">
        <v>1406</v>
      </c>
      <c r="G167" s="183" t="s">
        <v>945</v>
      </c>
      <c r="H167" s="184">
        <v>30</v>
      </c>
      <c r="I167" s="185"/>
      <c r="J167" s="186">
        <f>ROUND(I167*H167,0)</f>
        <v>0</v>
      </c>
      <c r="K167" s="182" t="s">
        <v>1328</v>
      </c>
      <c r="L167" s="38"/>
      <c r="M167" s="236" t="s">
        <v>1</v>
      </c>
      <c r="N167" s="237" t="s">
        <v>42</v>
      </c>
      <c r="O167" s="233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1407</v>
      </c>
      <c r="AT167" s="191" t="s">
        <v>199</v>
      </c>
      <c r="AU167" s="191" t="s">
        <v>8</v>
      </c>
      <c r="AY167" s="18" t="s">
        <v>197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1407</v>
      </c>
      <c r="BM167" s="191" t="s">
        <v>606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4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105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- 2.část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1408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11. 1. 2024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0"/>
      <c r="B27" s="131"/>
      <c r="C27" s="130"/>
      <c r="D27" s="130"/>
      <c r="E27" s="35" t="s">
        <v>1</v>
      </c>
      <c r="F27" s="35"/>
      <c r="G27" s="35"/>
      <c r="H27" s="35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3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4" t="s">
        <v>41</v>
      </c>
      <c r="E33" s="31" t="s">
        <v>42</v>
      </c>
      <c r="F33" s="135">
        <f>ROUND((SUM(BE126:BE145)),  0)</f>
        <v>0</v>
      </c>
      <c r="G33" s="37"/>
      <c r="H33" s="37"/>
      <c r="I33" s="136">
        <v>0.20999999999999999</v>
      </c>
      <c r="J33" s="135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5">
        <f>ROUND((SUM(BF126:BF145)),  0)</f>
        <v>0</v>
      </c>
      <c r="G34" s="37"/>
      <c r="H34" s="37"/>
      <c r="I34" s="136">
        <v>0.14999999999999999</v>
      </c>
      <c r="J34" s="135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5">
        <f>ROUND((SUM(BG126:BG145)),  0)</f>
        <v>0</v>
      </c>
      <c r="G35" s="37"/>
      <c r="H35" s="37"/>
      <c r="I35" s="136">
        <v>0.20999999999999999</v>
      </c>
      <c r="J35" s="135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5">
        <f>ROUND((SUM(BH126:BH145)),  0)</f>
        <v>0</v>
      </c>
      <c r="G36" s="37"/>
      <c r="H36" s="37"/>
      <c r="I36" s="136">
        <v>0.14999999999999999</v>
      </c>
      <c r="J36" s="135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5">
        <f>ROUND((SUM(BI126:BI145)),  0)</f>
        <v>0</v>
      </c>
      <c r="G37" s="37"/>
      <c r="H37" s="37"/>
      <c r="I37" s="136">
        <v>0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7"/>
      <c r="D39" s="138" t="s">
        <v>47</v>
      </c>
      <c r="E39" s="80"/>
      <c r="F39" s="80"/>
      <c r="G39" s="139" t="s">
        <v>48</v>
      </c>
      <c r="H39" s="140" t="s">
        <v>49</v>
      </c>
      <c r="I39" s="8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- 2.část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31" t="s">
        <v>23</v>
      </c>
      <c r="J89" s="68" t="str">
        <f>IF(J12="","",J12)</f>
        <v>11. 1. 2024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Králové, Elišky 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157</v>
      </c>
      <c r="D94" s="137"/>
      <c r="E94" s="137"/>
      <c r="F94" s="137"/>
      <c r="G94" s="137"/>
      <c r="H94" s="137"/>
      <c r="I94" s="137"/>
      <c r="J94" s="146" t="s">
        <v>158</v>
      </c>
      <c r="K94" s="1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7" t="s">
        <v>159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160</v>
      </c>
    </row>
    <row r="97" s="9" customFormat="1" ht="24.96" customHeight="1">
      <c r="A97" s="9"/>
      <c r="B97" s="148"/>
      <c r="C97" s="9"/>
      <c r="D97" s="149" t="s">
        <v>1409</v>
      </c>
      <c r="E97" s="150"/>
      <c r="F97" s="150"/>
      <c r="G97" s="150"/>
      <c r="H97" s="150"/>
      <c r="I97" s="150"/>
      <c r="J97" s="151">
        <f>J127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1410</v>
      </c>
      <c r="E98" s="154"/>
      <c r="F98" s="154"/>
      <c r="G98" s="154"/>
      <c r="H98" s="154"/>
      <c r="I98" s="154"/>
      <c r="J98" s="155">
        <f>J128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1411</v>
      </c>
      <c r="E99" s="154"/>
      <c r="F99" s="154"/>
      <c r="G99" s="154"/>
      <c r="H99" s="154"/>
      <c r="I99" s="154"/>
      <c r="J99" s="155">
        <f>J130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1412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1413</v>
      </c>
      <c r="E101" s="154"/>
      <c r="F101" s="154"/>
      <c r="G101" s="154"/>
      <c r="H101" s="154"/>
      <c r="I101" s="154"/>
      <c r="J101" s="155">
        <f>J134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1414</v>
      </c>
      <c r="E102" s="154"/>
      <c r="F102" s="154"/>
      <c r="G102" s="154"/>
      <c r="H102" s="154"/>
      <c r="I102" s="154"/>
      <c r="J102" s="155">
        <f>J136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1415</v>
      </c>
      <c r="E103" s="154"/>
      <c r="F103" s="154"/>
      <c r="G103" s="154"/>
      <c r="H103" s="154"/>
      <c r="I103" s="154"/>
      <c r="J103" s="155">
        <f>J138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1416</v>
      </c>
      <c r="E104" s="154"/>
      <c r="F104" s="154"/>
      <c r="G104" s="154"/>
      <c r="H104" s="154"/>
      <c r="I104" s="154"/>
      <c r="J104" s="155">
        <f>J140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1417</v>
      </c>
      <c r="E105" s="154"/>
      <c r="F105" s="154"/>
      <c r="G105" s="154"/>
      <c r="H105" s="154"/>
      <c r="I105" s="154"/>
      <c r="J105" s="155">
        <f>J142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1418</v>
      </c>
      <c r="E106" s="154"/>
      <c r="F106" s="154"/>
      <c r="G106" s="154"/>
      <c r="H106" s="154"/>
      <c r="I106" s="154"/>
      <c r="J106" s="155">
        <f>J144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182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SPOŠ D. K. n.L., budova H - 1.etapa - 2.část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118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nad Labem</v>
      </c>
      <c r="G120" s="37"/>
      <c r="H120" s="37"/>
      <c r="I120" s="31" t="s">
        <v>23</v>
      </c>
      <c r="J120" s="68" t="str">
        <f>IF(J12="","",J12)</f>
        <v>11. 1. 2024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Králové, Elišky Krásnohorské 2069</v>
      </c>
      <c r="G122" s="37"/>
      <c r="H122" s="37"/>
      <c r="I122" s="31" t="s">
        <v>31</v>
      </c>
      <c r="J122" s="35" t="str">
        <f>E21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6"/>
      <c r="B125" s="157"/>
      <c r="C125" s="158" t="s">
        <v>183</v>
      </c>
      <c r="D125" s="159" t="s">
        <v>62</v>
      </c>
      <c r="E125" s="159" t="s">
        <v>58</v>
      </c>
      <c r="F125" s="159" t="s">
        <v>59</v>
      </c>
      <c r="G125" s="159" t="s">
        <v>184</v>
      </c>
      <c r="H125" s="159" t="s">
        <v>185</v>
      </c>
      <c r="I125" s="159" t="s">
        <v>186</v>
      </c>
      <c r="J125" s="159" t="s">
        <v>158</v>
      </c>
      <c r="K125" s="160" t="s">
        <v>187</v>
      </c>
      <c r="L125" s="161"/>
      <c r="M125" s="85" t="s">
        <v>1</v>
      </c>
      <c r="N125" s="86" t="s">
        <v>41</v>
      </c>
      <c r="O125" s="86" t="s">
        <v>188</v>
      </c>
      <c r="P125" s="86" t="s">
        <v>189</v>
      </c>
      <c r="Q125" s="86" t="s">
        <v>190</v>
      </c>
      <c r="R125" s="86" t="s">
        <v>191</v>
      </c>
      <c r="S125" s="86" t="s">
        <v>192</v>
      </c>
      <c r="T125" s="87" t="s">
        <v>193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7"/>
      <c r="B126" s="38"/>
      <c r="C126" s="92" t="s">
        <v>194</v>
      </c>
      <c r="D126" s="37"/>
      <c r="E126" s="37"/>
      <c r="F126" s="37"/>
      <c r="G126" s="37"/>
      <c r="H126" s="37"/>
      <c r="I126" s="37"/>
      <c r="J126" s="162">
        <f>BK126</f>
        <v>0</v>
      </c>
      <c r="K126" s="37"/>
      <c r="L126" s="38"/>
      <c r="M126" s="88"/>
      <c r="N126" s="72"/>
      <c r="O126" s="89"/>
      <c r="P126" s="163">
        <f>P127</f>
        <v>0</v>
      </c>
      <c r="Q126" s="89"/>
      <c r="R126" s="163">
        <f>R127</f>
        <v>0</v>
      </c>
      <c r="S126" s="89"/>
      <c r="T126" s="16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160</v>
      </c>
      <c r="BK126" s="165">
        <f>BK127</f>
        <v>0</v>
      </c>
    </row>
    <row r="127" s="12" customFormat="1" ht="25.92" customHeight="1">
      <c r="A127" s="12"/>
      <c r="B127" s="166"/>
      <c r="C127" s="12"/>
      <c r="D127" s="167" t="s">
        <v>76</v>
      </c>
      <c r="E127" s="168" t="s">
        <v>1419</v>
      </c>
      <c r="F127" s="168" t="s">
        <v>1420</v>
      </c>
      <c r="G127" s="12"/>
      <c r="H127" s="12"/>
      <c r="I127" s="169"/>
      <c r="J127" s="170">
        <f>BK127</f>
        <v>0</v>
      </c>
      <c r="K127" s="12"/>
      <c r="L127" s="166"/>
      <c r="M127" s="171"/>
      <c r="N127" s="172"/>
      <c r="O127" s="172"/>
      <c r="P127" s="173">
        <f>P128+P130+P132+P134+P136+P138+P140+P142+P144</f>
        <v>0</v>
      </c>
      <c r="Q127" s="172"/>
      <c r="R127" s="173">
        <f>R128+R130+R132+R134+R136+R138+R140+R142+R144</f>
        <v>0</v>
      </c>
      <c r="S127" s="172"/>
      <c r="T127" s="174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155</v>
      </c>
      <c r="AT127" s="175" t="s">
        <v>76</v>
      </c>
      <c r="AU127" s="175" t="s">
        <v>77</v>
      </c>
      <c r="AY127" s="167" t="s">
        <v>197</v>
      </c>
      <c r="BK127" s="176">
        <f>BK128+BK130+BK132+BK134+BK136+BK138+BK140+BK142+BK144</f>
        <v>0</v>
      </c>
    </row>
    <row r="128" s="12" customFormat="1" ht="22.8" customHeight="1">
      <c r="A128" s="12"/>
      <c r="B128" s="166"/>
      <c r="C128" s="12"/>
      <c r="D128" s="167" t="s">
        <v>76</v>
      </c>
      <c r="E128" s="177" t="s">
        <v>1421</v>
      </c>
      <c r="F128" s="177" t="s">
        <v>1422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P129</f>
        <v>0</v>
      </c>
      <c r="Q128" s="172"/>
      <c r="R128" s="173">
        <f>R129</f>
        <v>0</v>
      </c>
      <c r="S128" s="172"/>
      <c r="T128" s="17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155</v>
      </c>
      <c r="AT128" s="175" t="s">
        <v>76</v>
      </c>
      <c r="AU128" s="175" t="s">
        <v>8</v>
      </c>
      <c r="AY128" s="167" t="s">
        <v>197</v>
      </c>
      <c r="BK128" s="176">
        <f>BK129</f>
        <v>0</v>
      </c>
    </row>
    <row r="129" s="2" customFormat="1" ht="16.5" customHeight="1">
      <c r="A129" s="37"/>
      <c r="B129" s="179"/>
      <c r="C129" s="180" t="s">
        <v>8</v>
      </c>
      <c r="D129" s="180" t="s">
        <v>199</v>
      </c>
      <c r="E129" s="181" t="s">
        <v>1423</v>
      </c>
      <c r="F129" s="182" t="s">
        <v>1422</v>
      </c>
      <c r="G129" s="183" t="s">
        <v>428</v>
      </c>
      <c r="H129" s="184">
        <v>1</v>
      </c>
      <c r="I129" s="185"/>
      <c r="J129" s="186">
        <f>ROUND(I129*H129,0)</f>
        <v>0</v>
      </c>
      <c r="K129" s="182" t="s">
        <v>203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1424</v>
      </c>
      <c r="AT129" s="191" t="s">
        <v>199</v>
      </c>
      <c r="AU129" s="191" t="s">
        <v>81</v>
      </c>
      <c r="AY129" s="18" t="s">
        <v>197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1424</v>
      </c>
      <c r="BM129" s="191" t="s">
        <v>1425</v>
      </c>
    </row>
    <row r="130" s="12" customFormat="1" ht="22.8" customHeight="1">
      <c r="A130" s="12"/>
      <c r="B130" s="166"/>
      <c r="C130" s="12"/>
      <c r="D130" s="167" t="s">
        <v>76</v>
      </c>
      <c r="E130" s="177" t="s">
        <v>1426</v>
      </c>
      <c r="F130" s="177" t="s">
        <v>1427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P131</f>
        <v>0</v>
      </c>
      <c r="Q130" s="172"/>
      <c r="R130" s="173">
        <f>R131</f>
        <v>0</v>
      </c>
      <c r="S130" s="172"/>
      <c r="T130" s="17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155</v>
      </c>
      <c r="AT130" s="175" t="s">
        <v>76</v>
      </c>
      <c r="AU130" s="175" t="s">
        <v>8</v>
      </c>
      <c r="AY130" s="167" t="s">
        <v>197</v>
      </c>
      <c r="BK130" s="176">
        <f>BK131</f>
        <v>0</v>
      </c>
    </row>
    <row r="131" s="2" customFormat="1" ht="16.5" customHeight="1">
      <c r="A131" s="37"/>
      <c r="B131" s="179"/>
      <c r="C131" s="180" t="s">
        <v>81</v>
      </c>
      <c r="D131" s="180" t="s">
        <v>199</v>
      </c>
      <c r="E131" s="181" t="s">
        <v>1428</v>
      </c>
      <c r="F131" s="182" t="s">
        <v>1427</v>
      </c>
      <c r="G131" s="183" t="s">
        <v>428</v>
      </c>
      <c r="H131" s="184">
        <v>1</v>
      </c>
      <c r="I131" s="185"/>
      <c r="J131" s="186">
        <f>ROUND(I131*H131,0)</f>
        <v>0</v>
      </c>
      <c r="K131" s="182" t="s">
        <v>203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1424</v>
      </c>
      <c r="AT131" s="191" t="s">
        <v>199</v>
      </c>
      <c r="AU131" s="191" t="s">
        <v>81</v>
      </c>
      <c r="AY131" s="18" t="s">
        <v>197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1424</v>
      </c>
      <c r="BM131" s="191" t="s">
        <v>1429</v>
      </c>
    </row>
    <row r="132" s="12" customFormat="1" ht="22.8" customHeight="1">
      <c r="A132" s="12"/>
      <c r="B132" s="166"/>
      <c r="C132" s="12"/>
      <c r="D132" s="167" t="s">
        <v>76</v>
      </c>
      <c r="E132" s="177" t="s">
        <v>1430</v>
      </c>
      <c r="F132" s="177" t="s">
        <v>1431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P133</f>
        <v>0</v>
      </c>
      <c r="Q132" s="172"/>
      <c r="R132" s="173">
        <f>R133</f>
        <v>0</v>
      </c>
      <c r="S132" s="172"/>
      <c r="T132" s="17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155</v>
      </c>
      <c r="AT132" s="175" t="s">
        <v>76</v>
      </c>
      <c r="AU132" s="175" t="s">
        <v>8</v>
      </c>
      <c r="AY132" s="167" t="s">
        <v>197</v>
      </c>
      <c r="BK132" s="176">
        <f>BK133</f>
        <v>0</v>
      </c>
    </row>
    <row r="133" s="2" customFormat="1" ht="16.5" customHeight="1">
      <c r="A133" s="37"/>
      <c r="B133" s="179"/>
      <c r="C133" s="180" t="s">
        <v>208</v>
      </c>
      <c r="D133" s="180" t="s">
        <v>199</v>
      </c>
      <c r="E133" s="181" t="s">
        <v>1432</v>
      </c>
      <c r="F133" s="182" t="s">
        <v>1431</v>
      </c>
      <c r="G133" s="183" t="s">
        <v>428</v>
      </c>
      <c r="H133" s="184">
        <v>1</v>
      </c>
      <c r="I133" s="185"/>
      <c r="J133" s="186">
        <f>ROUND(I133*H133,0)</f>
        <v>0</v>
      </c>
      <c r="K133" s="182" t="s">
        <v>203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1424</v>
      </c>
      <c r="AT133" s="191" t="s">
        <v>199</v>
      </c>
      <c r="AU133" s="191" t="s">
        <v>81</v>
      </c>
      <c r="AY133" s="18" t="s">
        <v>197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1424</v>
      </c>
      <c r="BM133" s="191" t="s">
        <v>1433</v>
      </c>
    </row>
    <row r="134" s="12" customFormat="1" ht="22.8" customHeight="1">
      <c r="A134" s="12"/>
      <c r="B134" s="166"/>
      <c r="C134" s="12"/>
      <c r="D134" s="167" t="s">
        <v>76</v>
      </c>
      <c r="E134" s="177" t="s">
        <v>1434</v>
      </c>
      <c r="F134" s="177" t="s">
        <v>1435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155</v>
      </c>
      <c r="AT134" s="175" t="s">
        <v>76</v>
      </c>
      <c r="AU134" s="175" t="s">
        <v>8</v>
      </c>
      <c r="AY134" s="167" t="s">
        <v>197</v>
      </c>
      <c r="BK134" s="176">
        <f>BK135</f>
        <v>0</v>
      </c>
    </row>
    <row r="135" s="2" customFormat="1" ht="16.5" customHeight="1">
      <c r="A135" s="37"/>
      <c r="B135" s="179"/>
      <c r="C135" s="180" t="s">
        <v>96</v>
      </c>
      <c r="D135" s="180" t="s">
        <v>199</v>
      </c>
      <c r="E135" s="181" t="s">
        <v>1436</v>
      </c>
      <c r="F135" s="182" t="s">
        <v>1435</v>
      </c>
      <c r="G135" s="183" t="s">
        <v>428</v>
      </c>
      <c r="H135" s="184">
        <v>1</v>
      </c>
      <c r="I135" s="185"/>
      <c r="J135" s="186">
        <f>ROUND(I135*H135,0)</f>
        <v>0</v>
      </c>
      <c r="K135" s="182" t="s">
        <v>203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1424</v>
      </c>
      <c r="AT135" s="191" t="s">
        <v>199</v>
      </c>
      <c r="AU135" s="191" t="s">
        <v>81</v>
      </c>
      <c r="AY135" s="18" t="s">
        <v>197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1424</v>
      </c>
      <c r="BM135" s="191" t="s">
        <v>1437</v>
      </c>
    </row>
    <row r="136" s="12" customFormat="1" ht="22.8" customHeight="1">
      <c r="A136" s="12"/>
      <c r="B136" s="166"/>
      <c r="C136" s="12"/>
      <c r="D136" s="167" t="s">
        <v>76</v>
      </c>
      <c r="E136" s="177" t="s">
        <v>1438</v>
      </c>
      <c r="F136" s="177" t="s">
        <v>1439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P137</f>
        <v>0</v>
      </c>
      <c r="Q136" s="172"/>
      <c r="R136" s="173">
        <f>R137</f>
        <v>0</v>
      </c>
      <c r="S136" s="172"/>
      <c r="T136" s="17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155</v>
      </c>
      <c r="AT136" s="175" t="s">
        <v>76</v>
      </c>
      <c r="AU136" s="175" t="s">
        <v>8</v>
      </c>
      <c r="AY136" s="167" t="s">
        <v>197</v>
      </c>
      <c r="BK136" s="176">
        <f>BK137</f>
        <v>0</v>
      </c>
    </row>
    <row r="137" s="2" customFormat="1" ht="16.5" customHeight="1">
      <c r="A137" s="37"/>
      <c r="B137" s="179"/>
      <c r="C137" s="180" t="s">
        <v>155</v>
      </c>
      <c r="D137" s="180" t="s">
        <v>199</v>
      </c>
      <c r="E137" s="181" t="s">
        <v>1440</v>
      </c>
      <c r="F137" s="182" t="s">
        <v>1439</v>
      </c>
      <c r="G137" s="183" t="s">
        <v>428</v>
      </c>
      <c r="H137" s="184">
        <v>1</v>
      </c>
      <c r="I137" s="185"/>
      <c r="J137" s="186">
        <f>ROUND(I137*H137,0)</f>
        <v>0</v>
      </c>
      <c r="K137" s="182" t="s">
        <v>203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1424</v>
      </c>
      <c r="AT137" s="191" t="s">
        <v>199</v>
      </c>
      <c r="AU137" s="191" t="s">
        <v>81</v>
      </c>
      <c r="AY137" s="18" t="s">
        <v>197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1424</v>
      </c>
      <c r="BM137" s="191" t="s">
        <v>1441</v>
      </c>
    </row>
    <row r="138" s="12" customFormat="1" ht="22.8" customHeight="1">
      <c r="A138" s="12"/>
      <c r="B138" s="166"/>
      <c r="C138" s="12"/>
      <c r="D138" s="167" t="s">
        <v>76</v>
      </c>
      <c r="E138" s="177" t="s">
        <v>1442</v>
      </c>
      <c r="F138" s="177" t="s">
        <v>1443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P139</f>
        <v>0</v>
      </c>
      <c r="Q138" s="172"/>
      <c r="R138" s="173">
        <f>R139</f>
        <v>0</v>
      </c>
      <c r="S138" s="172"/>
      <c r="T138" s="17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155</v>
      </c>
      <c r="AT138" s="175" t="s">
        <v>76</v>
      </c>
      <c r="AU138" s="175" t="s">
        <v>8</v>
      </c>
      <c r="AY138" s="167" t="s">
        <v>197</v>
      </c>
      <c r="BK138" s="176">
        <f>BK139</f>
        <v>0</v>
      </c>
    </row>
    <row r="139" s="2" customFormat="1" ht="16.5" customHeight="1">
      <c r="A139" s="37"/>
      <c r="B139" s="179"/>
      <c r="C139" s="180" t="s">
        <v>222</v>
      </c>
      <c r="D139" s="180" t="s">
        <v>199</v>
      </c>
      <c r="E139" s="181" t="s">
        <v>1444</v>
      </c>
      <c r="F139" s="182" t="s">
        <v>1443</v>
      </c>
      <c r="G139" s="183" t="s">
        <v>428</v>
      </c>
      <c r="H139" s="184">
        <v>1</v>
      </c>
      <c r="I139" s="185"/>
      <c r="J139" s="186">
        <f>ROUND(I139*H139,0)</f>
        <v>0</v>
      </c>
      <c r="K139" s="182" t="s">
        <v>203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1424</v>
      </c>
      <c r="AT139" s="191" t="s">
        <v>199</v>
      </c>
      <c r="AU139" s="191" t="s">
        <v>81</v>
      </c>
      <c r="AY139" s="18" t="s">
        <v>197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1424</v>
      </c>
      <c r="BM139" s="191" t="s">
        <v>1445</v>
      </c>
    </row>
    <row r="140" s="12" customFormat="1" ht="22.8" customHeight="1">
      <c r="A140" s="12"/>
      <c r="B140" s="166"/>
      <c r="C140" s="12"/>
      <c r="D140" s="167" t="s">
        <v>76</v>
      </c>
      <c r="E140" s="177" t="s">
        <v>1446</v>
      </c>
      <c r="F140" s="177" t="s">
        <v>1447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P141</f>
        <v>0</v>
      </c>
      <c r="Q140" s="172"/>
      <c r="R140" s="173">
        <f>R141</f>
        <v>0</v>
      </c>
      <c r="S140" s="172"/>
      <c r="T140" s="17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155</v>
      </c>
      <c r="AT140" s="175" t="s">
        <v>76</v>
      </c>
      <c r="AU140" s="175" t="s">
        <v>8</v>
      </c>
      <c r="AY140" s="167" t="s">
        <v>197</v>
      </c>
      <c r="BK140" s="176">
        <f>BK141</f>
        <v>0</v>
      </c>
    </row>
    <row r="141" s="2" customFormat="1" ht="16.5" customHeight="1">
      <c r="A141" s="37"/>
      <c r="B141" s="179"/>
      <c r="C141" s="180" t="s">
        <v>230</v>
      </c>
      <c r="D141" s="180" t="s">
        <v>199</v>
      </c>
      <c r="E141" s="181" t="s">
        <v>1448</v>
      </c>
      <c r="F141" s="182" t="s">
        <v>1447</v>
      </c>
      <c r="G141" s="183" t="s">
        <v>428</v>
      </c>
      <c r="H141" s="184">
        <v>1</v>
      </c>
      <c r="I141" s="185"/>
      <c r="J141" s="186">
        <f>ROUND(I141*H141,0)</f>
        <v>0</v>
      </c>
      <c r="K141" s="182" t="s">
        <v>203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1424</v>
      </c>
      <c r="AT141" s="191" t="s">
        <v>199</v>
      </c>
      <c r="AU141" s="191" t="s">
        <v>81</v>
      </c>
      <c r="AY141" s="18" t="s">
        <v>197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1424</v>
      </c>
      <c r="BM141" s="191" t="s">
        <v>1449</v>
      </c>
    </row>
    <row r="142" s="12" customFormat="1" ht="22.8" customHeight="1">
      <c r="A142" s="12"/>
      <c r="B142" s="166"/>
      <c r="C142" s="12"/>
      <c r="D142" s="167" t="s">
        <v>76</v>
      </c>
      <c r="E142" s="177" t="s">
        <v>1450</v>
      </c>
      <c r="F142" s="177" t="s">
        <v>1451</v>
      </c>
      <c r="G142" s="12"/>
      <c r="H142" s="12"/>
      <c r="I142" s="169"/>
      <c r="J142" s="178">
        <f>BK142</f>
        <v>0</v>
      </c>
      <c r="K142" s="12"/>
      <c r="L142" s="166"/>
      <c r="M142" s="171"/>
      <c r="N142" s="172"/>
      <c r="O142" s="172"/>
      <c r="P142" s="173">
        <f>P143</f>
        <v>0</v>
      </c>
      <c r="Q142" s="172"/>
      <c r="R142" s="173">
        <f>R143</f>
        <v>0</v>
      </c>
      <c r="S142" s="172"/>
      <c r="T142" s="17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155</v>
      </c>
      <c r="AT142" s="175" t="s">
        <v>76</v>
      </c>
      <c r="AU142" s="175" t="s">
        <v>8</v>
      </c>
      <c r="AY142" s="167" t="s">
        <v>197</v>
      </c>
      <c r="BK142" s="176">
        <f>BK143</f>
        <v>0</v>
      </c>
    </row>
    <row r="143" s="2" customFormat="1" ht="16.5" customHeight="1">
      <c r="A143" s="37"/>
      <c r="B143" s="179"/>
      <c r="C143" s="180" t="s">
        <v>238</v>
      </c>
      <c r="D143" s="180" t="s">
        <v>199</v>
      </c>
      <c r="E143" s="181" t="s">
        <v>1452</v>
      </c>
      <c r="F143" s="182" t="s">
        <v>1453</v>
      </c>
      <c r="G143" s="183" t="s">
        <v>428</v>
      </c>
      <c r="H143" s="184">
        <v>1</v>
      </c>
      <c r="I143" s="185"/>
      <c r="J143" s="186">
        <f>ROUND(I143*H143,0)</f>
        <v>0</v>
      </c>
      <c r="K143" s="182" t="s">
        <v>203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1424</v>
      </c>
      <c r="AT143" s="191" t="s">
        <v>199</v>
      </c>
      <c r="AU143" s="191" t="s">
        <v>81</v>
      </c>
      <c r="AY143" s="18" t="s">
        <v>197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1424</v>
      </c>
      <c r="BM143" s="191" t="s">
        <v>1454</v>
      </c>
    </row>
    <row r="144" s="12" customFormat="1" ht="22.8" customHeight="1">
      <c r="A144" s="12"/>
      <c r="B144" s="166"/>
      <c r="C144" s="12"/>
      <c r="D144" s="167" t="s">
        <v>76</v>
      </c>
      <c r="E144" s="177" t="s">
        <v>1455</v>
      </c>
      <c r="F144" s="177" t="s">
        <v>1456</v>
      </c>
      <c r="G144" s="12"/>
      <c r="H144" s="12"/>
      <c r="I144" s="169"/>
      <c r="J144" s="178">
        <f>BK144</f>
        <v>0</v>
      </c>
      <c r="K144" s="12"/>
      <c r="L144" s="166"/>
      <c r="M144" s="171"/>
      <c r="N144" s="172"/>
      <c r="O144" s="172"/>
      <c r="P144" s="173">
        <f>P145</f>
        <v>0</v>
      </c>
      <c r="Q144" s="172"/>
      <c r="R144" s="173">
        <f>R145</f>
        <v>0</v>
      </c>
      <c r="S144" s="172"/>
      <c r="T144" s="174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7" t="s">
        <v>155</v>
      </c>
      <c r="AT144" s="175" t="s">
        <v>76</v>
      </c>
      <c r="AU144" s="175" t="s">
        <v>8</v>
      </c>
      <c r="AY144" s="167" t="s">
        <v>197</v>
      </c>
      <c r="BK144" s="176">
        <f>BK145</f>
        <v>0</v>
      </c>
    </row>
    <row r="145" s="2" customFormat="1" ht="16.5" customHeight="1">
      <c r="A145" s="37"/>
      <c r="B145" s="179"/>
      <c r="C145" s="180" t="s">
        <v>244</v>
      </c>
      <c r="D145" s="180" t="s">
        <v>199</v>
      </c>
      <c r="E145" s="181" t="s">
        <v>1457</v>
      </c>
      <c r="F145" s="182" t="s">
        <v>1456</v>
      </c>
      <c r="G145" s="183" t="s">
        <v>428</v>
      </c>
      <c r="H145" s="184">
        <v>1</v>
      </c>
      <c r="I145" s="185"/>
      <c r="J145" s="186">
        <f>ROUND(I145*H145,0)</f>
        <v>0</v>
      </c>
      <c r="K145" s="182" t="s">
        <v>203</v>
      </c>
      <c r="L145" s="38"/>
      <c r="M145" s="236" t="s">
        <v>1</v>
      </c>
      <c r="N145" s="237" t="s">
        <v>42</v>
      </c>
      <c r="O145" s="233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1424</v>
      </c>
      <c r="AT145" s="191" t="s">
        <v>199</v>
      </c>
      <c r="AU145" s="191" t="s">
        <v>81</v>
      </c>
      <c r="AY145" s="18" t="s">
        <v>197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1424</v>
      </c>
      <c r="BM145" s="191" t="s">
        <v>1458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1459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11. 1. 2024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56"/>
      <c r="B9" s="157"/>
      <c r="C9" s="158" t="s">
        <v>58</v>
      </c>
      <c r="D9" s="159" t="s">
        <v>59</v>
      </c>
      <c r="E9" s="159" t="s">
        <v>184</v>
      </c>
      <c r="F9" s="160" t="s">
        <v>1460</v>
      </c>
      <c r="G9" s="156"/>
      <c r="H9" s="157"/>
    </row>
    <row r="10" s="2" customFormat="1" ht="26.4" customHeight="1">
      <c r="A10" s="37"/>
      <c r="B10" s="38"/>
      <c r="C10" s="238" t="s">
        <v>1461</v>
      </c>
      <c r="D10" s="238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39" t="s">
        <v>99</v>
      </c>
      <c r="D11" s="240" t="s">
        <v>100</v>
      </c>
      <c r="E11" s="241" t="s">
        <v>1</v>
      </c>
      <c r="F11" s="242">
        <v>8.4469999999999992</v>
      </c>
      <c r="G11" s="37"/>
      <c r="H11" s="38"/>
    </row>
    <row r="12" s="2" customFormat="1" ht="16.8" customHeight="1">
      <c r="A12" s="37"/>
      <c r="B12" s="38"/>
      <c r="C12" s="239" t="s">
        <v>102</v>
      </c>
      <c r="D12" s="240" t="s">
        <v>103</v>
      </c>
      <c r="E12" s="241" t="s">
        <v>1</v>
      </c>
      <c r="F12" s="242">
        <v>339.38999999999999</v>
      </c>
      <c r="G12" s="37"/>
      <c r="H12" s="38"/>
    </row>
    <row r="13" s="2" customFormat="1" ht="16.8" customHeight="1">
      <c r="A13" s="37"/>
      <c r="B13" s="38"/>
      <c r="C13" s="239" t="s">
        <v>106</v>
      </c>
      <c r="D13" s="240" t="s">
        <v>107</v>
      </c>
      <c r="E13" s="241" t="s">
        <v>1</v>
      </c>
      <c r="F13" s="242">
        <v>1027.5999999999999</v>
      </c>
      <c r="G13" s="37"/>
      <c r="H13" s="38"/>
    </row>
    <row r="14" s="2" customFormat="1" ht="16.8" customHeight="1">
      <c r="A14" s="37"/>
      <c r="B14" s="38"/>
      <c r="C14" s="239" t="s">
        <v>340</v>
      </c>
      <c r="D14" s="240" t="s">
        <v>1462</v>
      </c>
      <c r="E14" s="241" t="s">
        <v>1</v>
      </c>
      <c r="F14" s="242">
        <v>1108.876</v>
      </c>
      <c r="G14" s="37"/>
      <c r="H14" s="38"/>
    </row>
    <row r="15" s="2" customFormat="1" ht="16.8" customHeight="1">
      <c r="A15" s="37"/>
      <c r="B15" s="38"/>
      <c r="C15" s="239" t="s">
        <v>109</v>
      </c>
      <c r="D15" s="240" t="s">
        <v>110</v>
      </c>
      <c r="E15" s="241" t="s">
        <v>1</v>
      </c>
      <c r="F15" s="242">
        <v>3233.8270000000002</v>
      </c>
      <c r="G15" s="37"/>
      <c r="H15" s="38"/>
    </row>
    <row r="16" s="2" customFormat="1" ht="16.8" customHeight="1">
      <c r="A16" s="37"/>
      <c r="B16" s="38"/>
      <c r="C16" s="239" t="s">
        <v>112</v>
      </c>
      <c r="D16" s="240" t="s">
        <v>113</v>
      </c>
      <c r="E16" s="241" t="s">
        <v>1</v>
      </c>
      <c r="F16" s="242">
        <v>2.0649999999999999</v>
      </c>
      <c r="G16" s="37"/>
      <c r="H16" s="38"/>
    </row>
    <row r="17" s="2" customFormat="1" ht="16.8" customHeight="1">
      <c r="A17" s="37"/>
      <c r="B17" s="38"/>
      <c r="C17" s="239" t="s">
        <v>115</v>
      </c>
      <c r="D17" s="240" t="s">
        <v>116</v>
      </c>
      <c r="E17" s="241" t="s">
        <v>1</v>
      </c>
      <c r="F17" s="242">
        <v>6.758</v>
      </c>
      <c r="G17" s="37"/>
      <c r="H17" s="38"/>
    </row>
    <row r="18" s="2" customFormat="1" ht="16.8" customHeight="1">
      <c r="A18" s="37"/>
      <c r="B18" s="38"/>
      <c r="C18" s="239" t="s">
        <v>119</v>
      </c>
      <c r="D18" s="240" t="s">
        <v>120</v>
      </c>
      <c r="E18" s="241" t="s">
        <v>1</v>
      </c>
      <c r="F18" s="242">
        <v>34.587000000000003</v>
      </c>
      <c r="G18" s="37"/>
      <c r="H18" s="38"/>
    </row>
    <row r="19" s="2" customFormat="1" ht="16.8" customHeight="1">
      <c r="A19" s="37"/>
      <c r="B19" s="38"/>
      <c r="C19" s="239" t="s">
        <v>123</v>
      </c>
      <c r="D19" s="240" t="s">
        <v>124</v>
      </c>
      <c r="E19" s="241" t="s">
        <v>1</v>
      </c>
      <c r="F19" s="242">
        <v>133.35900000000001</v>
      </c>
      <c r="G19" s="37"/>
      <c r="H19" s="38"/>
    </row>
    <row r="20" s="2" customFormat="1" ht="16.8" customHeight="1">
      <c r="A20" s="37"/>
      <c r="B20" s="38"/>
      <c r="C20" s="239" t="s">
        <v>126</v>
      </c>
      <c r="D20" s="240" t="s">
        <v>127</v>
      </c>
      <c r="E20" s="241" t="s">
        <v>1</v>
      </c>
      <c r="F20" s="242">
        <v>39.25</v>
      </c>
      <c r="G20" s="37"/>
      <c r="H20" s="38"/>
    </row>
    <row r="21" s="2" customFormat="1" ht="16.8" customHeight="1">
      <c r="A21" s="37"/>
      <c r="B21" s="38"/>
      <c r="C21" s="239" t="s">
        <v>129</v>
      </c>
      <c r="D21" s="240" t="s">
        <v>130</v>
      </c>
      <c r="E21" s="241" t="s">
        <v>1</v>
      </c>
      <c r="F21" s="242">
        <v>25.559999999999999</v>
      </c>
      <c r="G21" s="37"/>
      <c r="H21" s="38"/>
    </row>
    <row r="22" s="2" customFormat="1" ht="16.8" customHeight="1">
      <c r="A22" s="37"/>
      <c r="B22" s="38"/>
      <c r="C22" s="239" t="s">
        <v>132</v>
      </c>
      <c r="D22" s="240" t="s">
        <v>133</v>
      </c>
      <c r="E22" s="241" t="s">
        <v>1</v>
      </c>
      <c r="F22" s="242">
        <v>26.491</v>
      </c>
      <c r="G22" s="37"/>
      <c r="H22" s="38"/>
    </row>
    <row r="23" s="2" customFormat="1" ht="16.8" customHeight="1">
      <c r="A23" s="37"/>
      <c r="B23" s="38"/>
      <c r="C23" s="239" t="s">
        <v>135</v>
      </c>
      <c r="D23" s="240" t="s">
        <v>136</v>
      </c>
      <c r="E23" s="241" t="s">
        <v>1</v>
      </c>
      <c r="F23" s="242">
        <v>543.5</v>
      </c>
      <c r="G23" s="37"/>
      <c r="H23" s="38"/>
    </row>
    <row r="24" s="2" customFormat="1" ht="16.8" customHeight="1">
      <c r="A24" s="37"/>
      <c r="B24" s="38"/>
      <c r="C24" s="239" t="s">
        <v>138</v>
      </c>
      <c r="D24" s="240" t="s">
        <v>1463</v>
      </c>
      <c r="E24" s="241" t="s">
        <v>1</v>
      </c>
      <c r="F24" s="242">
        <v>72</v>
      </c>
      <c r="G24" s="37"/>
      <c r="H24" s="38"/>
    </row>
    <row r="25" s="2" customFormat="1" ht="16.8" customHeight="1">
      <c r="A25" s="37"/>
      <c r="B25" s="38"/>
      <c r="C25" s="239" t="s">
        <v>141</v>
      </c>
      <c r="D25" s="240" t="s">
        <v>142</v>
      </c>
      <c r="E25" s="241" t="s">
        <v>1</v>
      </c>
      <c r="F25" s="242">
        <v>249.03299999999999</v>
      </c>
      <c r="G25" s="37"/>
      <c r="H25" s="38"/>
    </row>
    <row r="26" s="2" customFormat="1" ht="16.8" customHeight="1">
      <c r="A26" s="37"/>
      <c r="B26" s="38"/>
      <c r="C26" s="239" t="s">
        <v>1464</v>
      </c>
      <c r="D26" s="240" t="s">
        <v>1465</v>
      </c>
      <c r="E26" s="241" t="s">
        <v>1</v>
      </c>
      <c r="F26" s="242">
        <v>125.06</v>
      </c>
      <c r="G26" s="37"/>
      <c r="H26" s="38"/>
    </row>
    <row r="27" s="2" customFormat="1" ht="16.8" customHeight="1">
      <c r="A27" s="37"/>
      <c r="B27" s="38"/>
      <c r="C27" s="239" t="s">
        <v>1466</v>
      </c>
      <c r="D27" s="240" t="s">
        <v>1467</v>
      </c>
      <c r="E27" s="241" t="s">
        <v>1</v>
      </c>
      <c r="F27" s="242">
        <v>59.399999999999999</v>
      </c>
      <c r="G27" s="37"/>
      <c r="H27" s="38"/>
    </row>
    <row r="28" s="2" customFormat="1" ht="16.8" customHeight="1">
      <c r="A28" s="37"/>
      <c r="B28" s="38"/>
      <c r="C28" s="239" t="s">
        <v>144</v>
      </c>
      <c r="D28" s="240" t="s">
        <v>145</v>
      </c>
      <c r="E28" s="241" t="s">
        <v>1</v>
      </c>
      <c r="F28" s="242">
        <v>11.33</v>
      </c>
      <c r="G28" s="37"/>
      <c r="H28" s="38"/>
    </row>
    <row r="29" s="2" customFormat="1" ht="16.8" customHeight="1">
      <c r="A29" s="37"/>
      <c r="B29" s="38"/>
      <c r="C29" s="239" t="s">
        <v>147</v>
      </c>
      <c r="D29" s="240" t="s">
        <v>147</v>
      </c>
      <c r="E29" s="241" t="s">
        <v>1</v>
      </c>
      <c r="F29" s="242">
        <v>143.30000000000001</v>
      </c>
      <c r="G29" s="37"/>
      <c r="H29" s="38"/>
    </row>
    <row r="30" s="2" customFormat="1" ht="16.8" customHeight="1">
      <c r="A30" s="37"/>
      <c r="B30" s="38"/>
      <c r="C30" s="239" t="s">
        <v>149</v>
      </c>
      <c r="D30" s="240" t="s">
        <v>149</v>
      </c>
      <c r="E30" s="241" t="s">
        <v>1</v>
      </c>
      <c r="F30" s="242">
        <v>394.19999999999999</v>
      </c>
      <c r="G30" s="37"/>
      <c r="H30" s="38"/>
    </row>
    <row r="31" s="2" customFormat="1" ht="16.8" customHeight="1">
      <c r="A31" s="37"/>
      <c r="B31" s="38"/>
      <c r="C31" s="239" t="s">
        <v>151</v>
      </c>
      <c r="D31" s="240" t="s">
        <v>151</v>
      </c>
      <c r="E31" s="241" t="s">
        <v>1</v>
      </c>
      <c r="F31" s="242">
        <v>29.300000000000001</v>
      </c>
      <c r="G31" s="37"/>
      <c r="H31" s="38"/>
    </row>
    <row r="32" s="2" customFormat="1" ht="16.8" customHeight="1">
      <c r="A32" s="37"/>
      <c r="B32" s="38"/>
      <c r="C32" s="239" t="s">
        <v>152</v>
      </c>
      <c r="D32" s="240" t="s">
        <v>152</v>
      </c>
      <c r="E32" s="241" t="s">
        <v>1</v>
      </c>
      <c r="F32" s="242">
        <v>50.600000000000001</v>
      </c>
      <c r="G32" s="37"/>
      <c r="H32" s="38"/>
    </row>
    <row r="33" s="2" customFormat="1" ht="16.8" customHeight="1">
      <c r="A33" s="37"/>
      <c r="B33" s="38"/>
      <c r="C33" s="239" t="s">
        <v>153</v>
      </c>
      <c r="D33" s="240" t="s">
        <v>153</v>
      </c>
      <c r="E33" s="241" t="s">
        <v>1</v>
      </c>
      <c r="F33" s="242">
        <v>6</v>
      </c>
      <c r="G33" s="37"/>
      <c r="H33" s="38"/>
    </row>
    <row r="34" s="2" customFormat="1" ht="16.8" customHeight="1">
      <c r="A34" s="37"/>
      <c r="B34" s="38"/>
      <c r="C34" s="239" t="s">
        <v>154</v>
      </c>
      <c r="D34" s="240" t="s">
        <v>154</v>
      </c>
      <c r="E34" s="241" t="s">
        <v>1</v>
      </c>
      <c r="F34" s="242">
        <v>5</v>
      </c>
      <c r="G34" s="37"/>
      <c r="H34" s="38"/>
    </row>
    <row r="35" s="2" customFormat="1" ht="26.4" customHeight="1">
      <c r="A35" s="37"/>
      <c r="B35" s="38"/>
      <c r="C35" s="238" t="s">
        <v>1468</v>
      </c>
      <c r="D35" s="238" t="s">
        <v>87</v>
      </c>
      <c r="E35" s="37"/>
      <c r="F35" s="37"/>
      <c r="G35" s="37"/>
      <c r="H35" s="38"/>
    </row>
    <row r="36" s="2" customFormat="1" ht="16.8" customHeight="1">
      <c r="A36" s="37"/>
      <c r="B36" s="38"/>
      <c r="C36" s="239" t="s">
        <v>99</v>
      </c>
      <c r="D36" s="240" t="s">
        <v>100</v>
      </c>
      <c r="E36" s="241" t="s">
        <v>1</v>
      </c>
      <c r="F36" s="242">
        <v>8.4469999999999992</v>
      </c>
      <c r="G36" s="37"/>
      <c r="H36" s="38"/>
    </row>
    <row r="37" s="2" customFormat="1" ht="16.8" customHeight="1">
      <c r="A37" s="37"/>
      <c r="B37" s="38"/>
      <c r="C37" s="243" t="s">
        <v>1</v>
      </c>
      <c r="D37" s="243" t="s">
        <v>206</v>
      </c>
      <c r="E37" s="18" t="s">
        <v>1</v>
      </c>
      <c r="F37" s="244">
        <v>8.4469999999999992</v>
      </c>
      <c r="G37" s="37"/>
      <c r="H37" s="38"/>
    </row>
    <row r="38" s="2" customFormat="1" ht="16.8" customHeight="1">
      <c r="A38" s="37"/>
      <c r="B38" s="38"/>
      <c r="C38" s="243" t="s">
        <v>99</v>
      </c>
      <c r="D38" s="243" t="s">
        <v>207</v>
      </c>
      <c r="E38" s="18" t="s">
        <v>1</v>
      </c>
      <c r="F38" s="244">
        <v>8.4469999999999992</v>
      </c>
      <c r="G38" s="37"/>
      <c r="H38" s="38"/>
    </row>
    <row r="39" s="2" customFormat="1" ht="16.8" customHeight="1">
      <c r="A39" s="37"/>
      <c r="B39" s="38"/>
      <c r="C39" s="245" t="s">
        <v>1469</v>
      </c>
      <c r="D39" s="37"/>
      <c r="E39" s="37"/>
      <c r="F39" s="37"/>
      <c r="G39" s="37"/>
      <c r="H39" s="38"/>
    </row>
    <row r="40" s="2" customFormat="1" ht="16.8" customHeight="1">
      <c r="A40" s="37"/>
      <c r="B40" s="38"/>
      <c r="C40" s="243" t="s">
        <v>200</v>
      </c>
      <c r="D40" s="243" t="s">
        <v>201</v>
      </c>
      <c r="E40" s="18" t="s">
        <v>202</v>
      </c>
      <c r="F40" s="244">
        <v>8.4469999999999992</v>
      </c>
      <c r="G40" s="37"/>
      <c r="H40" s="38"/>
    </row>
    <row r="41" s="2" customFormat="1">
      <c r="A41" s="37"/>
      <c r="B41" s="38"/>
      <c r="C41" s="243" t="s">
        <v>213</v>
      </c>
      <c r="D41" s="243" t="s">
        <v>214</v>
      </c>
      <c r="E41" s="18" t="s">
        <v>202</v>
      </c>
      <c r="F41" s="244">
        <v>10.512000000000001</v>
      </c>
      <c r="G41" s="37"/>
      <c r="H41" s="38"/>
    </row>
    <row r="42" s="2" customFormat="1">
      <c r="A42" s="37"/>
      <c r="B42" s="38"/>
      <c r="C42" s="243" t="s">
        <v>216</v>
      </c>
      <c r="D42" s="243" t="s">
        <v>217</v>
      </c>
      <c r="E42" s="18" t="s">
        <v>202</v>
      </c>
      <c r="F42" s="244">
        <v>10.512000000000001</v>
      </c>
      <c r="G42" s="37"/>
      <c r="H42" s="38"/>
    </row>
    <row r="43" s="2" customFormat="1">
      <c r="A43" s="37"/>
      <c r="B43" s="38"/>
      <c r="C43" s="243" t="s">
        <v>219</v>
      </c>
      <c r="D43" s="243" t="s">
        <v>220</v>
      </c>
      <c r="E43" s="18" t="s">
        <v>202</v>
      </c>
      <c r="F43" s="244">
        <v>10.512000000000001</v>
      </c>
      <c r="G43" s="37"/>
      <c r="H43" s="38"/>
    </row>
    <row r="44" s="2" customFormat="1">
      <c r="A44" s="37"/>
      <c r="B44" s="38"/>
      <c r="C44" s="243" t="s">
        <v>223</v>
      </c>
      <c r="D44" s="243" t="s">
        <v>224</v>
      </c>
      <c r="E44" s="18" t="s">
        <v>225</v>
      </c>
      <c r="F44" s="244">
        <v>18.922000000000001</v>
      </c>
      <c r="G44" s="37"/>
      <c r="H44" s="38"/>
    </row>
    <row r="45" s="2" customFormat="1" ht="16.8" customHeight="1">
      <c r="A45" s="37"/>
      <c r="B45" s="38"/>
      <c r="C45" s="239" t="s">
        <v>102</v>
      </c>
      <c r="D45" s="240" t="s">
        <v>103</v>
      </c>
      <c r="E45" s="241" t="s">
        <v>1</v>
      </c>
      <c r="F45" s="242">
        <v>244.31</v>
      </c>
      <c r="G45" s="37"/>
      <c r="H45" s="38"/>
    </row>
    <row r="46" s="2" customFormat="1" ht="16.8" customHeight="1">
      <c r="A46" s="37"/>
      <c r="B46" s="38"/>
      <c r="C46" s="243" t="s">
        <v>1</v>
      </c>
      <c r="D46" s="243" t="s">
        <v>312</v>
      </c>
      <c r="E46" s="18" t="s">
        <v>1</v>
      </c>
      <c r="F46" s="244">
        <v>45.859999999999999</v>
      </c>
      <c r="G46" s="37"/>
      <c r="H46" s="38"/>
    </row>
    <row r="47" s="2" customFormat="1" ht="16.8" customHeight="1">
      <c r="A47" s="37"/>
      <c r="B47" s="38"/>
      <c r="C47" s="243" t="s">
        <v>1</v>
      </c>
      <c r="D47" s="243" t="s">
        <v>313</v>
      </c>
      <c r="E47" s="18" t="s">
        <v>1</v>
      </c>
      <c r="F47" s="244">
        <v>25.920000000000002</v>
      </c>
      <c r="G47" s="37"/>
      <c r="H47" s="38"/>
    </row>
    <row r="48" s="2" customFormat="1" ht="16.8" customHeight="1">
      <c r="A48" s="37"/>
      <c r="B48" s="38"/>
      <c r="C48" s="243" t="s">
        <v>1</v>
      </c>
      <c r="D48" s="243" t="s">
        <v>314</v>
      </c>
      <c r="E48" s="18" t="s">
        <v>1</v>
      </c>
      <c r="F48" s="244">
        <v>28.760000000000002</v>
      </c>
      <c r="G48" s="37"/>
      <c r="H48" s="38"/>
    </row>
    <row r="49" s="2" customFormat="1" ht="16.8" customHeight="1">
      <c r="A49" s="37"/>
      <c r="B49" s="38"/>
      <c r="C49" s="243" t="s">
        <v>1</v>
      </c>
      <c r="D49" s="243" t="s">
        <v>315</v>
      </c>
      <c r="E49" s="18" t="s">
        <v>1</v>
      </c>
      <c r="F49" s="244">
        <v>26.239999999999998</v>
      </c>
      <c r="G49" s="37"/>
      <c r="H49" s="38"/>
    </row>
    <row r="50" s="2" customFormat="1" ht="16.8" customHeight="1">
      <c r="A50" s="37"/>
      <c r="B50" s="38"/>
      <c r="C50" s="243" t="s">
        <v>1</v>
      </c>
      <c r="D50" s="243" t="s">
        <v>316</v>
      </c>
      <c r="E50" s="18" t="s">
        <v>1</v>
      </c>
      <c r="F50" s="244">
        <v>23.760000000000002</v>
      </c>
      <c r="G50" s="37"/>
      <c r="H50" s="38"/>
    </row>
    <row r="51" s="2" customFormat="1" ht="16.8" customHeight="1">
      <c r="A51" s="37"/>
      <c r="B51" s="38"/>
      <c r="C51" s="243" t="s">
        <v>1</v>
      </c>
      <c r="D51" s="243" t="s">
        <v>317</v>
      </c>
      <c r="E51" s="18" t="s">
        <v>1</v>
      </c>
      <c r="F51" s="244">
        <v>36.82</v>
      </c>
      <c r="G51" s="37"/>
      <c r="H51" s="38"/>
    </row>
    <row r="52" s="2" customFormat="1" ht="16.8" customHeight="1">
      <c r="A52" s="37"/>
      <c r="B52" s="38"/>
      <c r="C52" s="243" t="s">
        <v>1</v>
      </c>
      <c r="D52" s="243" t="s">
        <v>318</v>
      </c>
      <c r="E52" s="18" t="s">
        <v>1</v>
      </c>
      <c r="F52" s="244">
        <v>23.82</v>
      </c>
      <c r="G52" s="37"/>
      <c r="H52" s="38"/>
    </row>
    <row r="53" s="2" customFormat="1" ht="16.8" customHeight="1">
      <c r="A53" s="37"/>
      <c r="B53" s="38"/>
      <c r="C53" s="243" t="s">
        <v>1</v>
      </c>
      <c r="D53" s="243" t="s">
        <v>319</v>
      </c>
      <c r="E53" s="18" t="s">
        <v>1</v>
      </c>
      <c r="F53" s="244">
        <v>33.130000000000003</v>
      </c>
      <c r="G53" s="37"/>
      <c r="H53" s="38"/>
    </row>
    <row r="54" s="2" customFormat="1" ht="16.8" customHeight="1">
      <c r="A54" s="37"/>
      <c r="B54" s="38"/>
      <c r="C54" s="243" t="s">
        <v>102</v>
      </c>
      <c r="D54" s="243" t="s">
        <v>283</v>
      </c>
      <c r="E54" s="18" t="s">
        <v>1</v>
      </c>
      <c r="F54" s="244">
        <v>244.31</v>
      </c>
      <c r="G54" s="37"/>
      <c r="H54" s="38"/>
    </row>
    <row r="55" s="2" customFormat="1" ht="16.8" customHeight="1">
      <c r="A55" s="37"/>
      <c r="B55" s="38"/>
      <c r="C55" s="245" t="s">
        <v>1469</v>
      </c>
      <c r="D55" s="37"/>
      <c r="E55" s="37"/>
      <c r="F55" s="37"/>
      <c r="G55" s="37"/>
      <c r="H55" s="38"/>
    </row>
    <row r="56" s="2" customFormat="1" ht="16.8" customHeight="1">
      <c r="A56" s="37"/>
      <c r="B56" s="38"/>
      <c r="C56" s="243" t="s">
        <v>309</v>
      </c>
      <c r="D56" s="243" t="s">
        <v>310</v>
      </c>
      <c r="E56" s="18" t="s">
        <v>247</v>
      </c>
      <c r="F56" s="244">
        <v>244.31</v>
      </c>
      <c r="G56" s="37"/>
      <c r="H56" s="38"/>
    </row>
    <row r="57" s="2" customFormat="1" ht="16.8" customHeight="1">
      <c r="A57" s="37"/>
      <c r="B57" s="38"/>
      <c r="C57" s="243" t="s">
        <v>321</v>
      </c>
      <c r="D57" s="243" t="s">
        <v>322</v>
      </c>
      <c r="E57" s="18" t="s">
        <v>247</v>
      </c>
      <c r="F57" s="244">
        <v>244.31</v>
      </c>
      <c r="G57" s="37"/>
      <c r="H57" s="38"/>
    </row>
    <row r="58" s="2" customFormat="1">
      <c r="A58" s="37"/>
      <c r="B58" s="38"/>
      <c r="C58" s="243" t="s">
        <v>325</v>
      </c>
      <c r="D58" s="243" t="s">
        <v>326</v>
      </c>
      <c r="E58" s="18" t="s">
        <v>247</v>
      </c>
      <c r="F58" s="244">
        <v>244.31</v>
      </c>
      <c r="G58" s="37"/>
      <c r="H58" s="38"/>
    </row>
    <row r="59" s="2" customFormat="1" ht="16.8" customHeight="1">
      <c r="A59" s="37"/>
      <c r="B59" s="38"/>
      <c r="C59" s="243" t="s">
        <v>342</v>
      </c>
      <c r="D59" s="243" t="s">
        <v>343</v>
      </c>
      <c r="E59" s="18" t="s">
        <v>247</v>
      </c>
      <c r="F59" s="244">
        <v>244.31</v>
      </c>
      <c r="G59" s="37"/>
      <c r="H59" s="38"/>
    </row>
    <row r="60" s="2" customFormat="1" ht="16.8" customHeight="1">
      <c r="A60" s="37"/>
      <c r="B60" s="38"/>
      <c r="C60" s="243" t="s">
        <v>927</v>
      </c>
      <c r="D60" s="243" t="s">
        <v>928</v>
      </c>
      <c r="E60" s="18" t="s">
        <v>247</v>
      </c>
      <c r="F60" s="244">
        <v>244.31</v>
      </c>
      <c r="G60" s="37"/>
      <c r="H60" s="38"/>
    </row>
    <row r="61" s="2" customFormat="1" ht="16.8" customHeight="1">
      <c r="A61" s="37"/>
      <c r="B61" s="38"/>
      <c r="C61" s="243" t="s">
        <v>937</v>
      </c>
      <c r="D61" s="243" t="s">
        <v>938</v>
      </c>
      <c r="E61" s="18" t="s">
        <v>247</v>
      </c>
      <c r="F61" s="244">
        <v>244.31</v>
      </c>
      <c r="G61" s="37"/>
      <c r="H61" s="38"/>
    </row>
    <row r="62" s="2" customFormat="1">
      <c r="A62" s="37"/>
      <c r="B62" s="38"/>
      <c r="C62" s="243" t="s">
        <v>483</v>
      </c>
      <c r="D62" s="243" t="s">
        <v>484</v>
      </c>
      <c r="E62" s="18" t="s">
        <v>247</v>
      </c>
      <c r="F62" s="244">
        <v>244.31</v>
      </c>
      <c r="G62" s="37"/>
      <c r="H62" s="38"/>
    </row>
    <row r="63" s="2" customFormat="1" ht="16.8" customHeight="1">
      <c r="A63" s="37"/>
      <c r="B63" s="38"/>
      <c r="C63" s="239" t="s">
        <v>106</v>
      </c>
      <c r="D63" s="240" t="s">
        <v>107</v>
      </c>
      <c r="E63" s="241" t="s">
        <v>1</v>
      </c>
      <c r="F63" s="242">
        <v>80.200000000000003</v>
      </c>
      <c r="G63" s="37"/>
      <c r="H63" s="38"/>
    </row>
    <row r="64" s="2" customFormat="1" ht="16.8" customHeight="1">
      <c r="A64" s="37"/>
      <c r="B64" s="38"/>
      <c r="C64" s="243" t="s">
        <v>1</v>
      </c>
      <c r="D64" s="243" t="s">
        <v>108</v>
      </c>
      <c r="E64" s="18" t="s">
        <v>1</v>
      </c>
      <c r="F64" s="244">
        <v>80.200000000000003</v>
      </c>
      <c r="G64" s="37"/>
      <c r="H64" s="38"/>
    </row>
    <row r="65" s="2" customFormat="1" ht="16.8" customHeight="1">
      <c r="A65" s="37"/>
      <c r="B65" s="38"/>
      <c r="C65" s="243" t="s">
        <v>1</v>
      </c>
      <c r="D65" s="243" t="s">
        <v>77</v>
      </c>
      <c r="E65" s="18" t="s">
        <v>1</v>
      </c>
      <c r="F65" s="244">
        <v>0</v>
      </c>
      <c r="G65" s="37"/>
      <c r="H65" s="38"/>
    </row>
    <row r="66" s="2" customFormat="1" ht="16.8" customHeight="1">
      <c r="A66" s="37"/>
      <c r="B66" s="38"/>
      <c r="C66" s="243" t="s">
        <v>106</v>
      </c>
      <c r="D66" s="243" t="s">
        <v>283</v>
      </c>
      <c r="E66" s="18" t="s">
        <v>1</v>
      </c>
      <c r="F66" s="244">
        <v>80.200000000000003</v>
      </c>
      <c r="G66" s="37"/>
      <c r="H66" s="38"/>
    </row>
    <row r="67" s="2" customFormat="1" ht="16.8" customHeight="1">
      <c r="A67" s="37"/>
      <c r="B67" s="38"/>
      <c r="C67" s="245" t="s">
        <v>1469</v>
      </c>
      <c r="D67" s="37"/>
      <c r="E67" s="37"/>
      <c r="F67" s="37"/>
      <c r="G67" s="37"/>
      <c r="H67" s="38"/>
    </row>
    <row r="68" s="2" customFormat="1" ht="16.8" customHeight="1">
      <c r="A68" s="37"/>
      <c r="B68" s="38"/>
      <c r="C68" s="243" t="s">
        <v>303</v>
      </c>
      <c r="D68" s="243" t="s">
        <v>304</v>
      </c>
      <c r="E68" s="18" t="s">
        <v>247</v>
      </c>
      <c r="F68" s="244">
        <v>80.200000000000003</v>
      </c>
      <c r="G68" s="37"/>
      <c r="H68" s="38"/>
    </row>
    <row r="69" s="2" customFormat="1" ht="16.8" customHeight="1">
      <c r="A69" s="37"/>
      <c r="B69" s="38"/>
      <c r="C69" s="243" t="s">
        <v>920</v>
      </c>
      <c r="D69" s="243" t="s">
        <v>921</v>
      </c>
      <c r="E69" s="18" t="s">
        <v>247</v>
      </c>
      <c r="F69" s="244">
        <v>748.20100000000002</v>
      </c>
      <c r="G69" s="37"/>
      <c r="H69" s="38"/>
    </row>
    <row r="70" s="2" customFormat="1" ht="16.8" customHeight="1">
      <c r="A70" s="37"/>
      <c r="B70" s="38"/>
      <c r="C70" s="239" t="s">
        <v>340</v>
      </c>
      <c r="D70" s="240" t="s">
        <v>1462</v>
      </c>
      <c r="E70" s="241" t="s">
        <v>1</v>
      </c>
      <c r="F70" s="242">
        <v>602.31299999999999</v>
      </c>
      <c r="G70" s="37"/>
      <c r="H70" s="38"/>
    </row>
    <row r="71" s="2" customFormat="1" ht="16.8" customHeight="1">
      <c r="A71" s="37"/>
      <c r="B71" s="38"/>
      <c r="C71" s="243" t="s">
        <v>1</v>
      </c>
      <c r="D71" s="243" t="s">
        <v>332</v>
      </c>
      <c r="E71" s="18" t="s">
        <v>1</v>
      </c>
      <c r="F71" s="244">
        <v>131.16</v>
      </c>
      <c r="G71" s="37"/>
      <c r="H71" s="38"/>
    </row>
    <row r="72" s="2" customFormat="1" ht="16.8" customHeight="1">
      <c r="A72" s="37"/>
      <c r="B72" s="38"/>
      <c r="C72" s="243" t="s">
        <v>1</v>
      </c>
      <c r="D72" s="243" t="s">
        <v>333</v>
      </c>
      <c r="E72" s="18" t="s">
        <v>1</v>
      </c>
      <c r="F72" s="244">
        <v>62.207999999999998</v>
      </c>
      <c r="G72" s="37"/>
      <c r="H72" s="38"/>
    </row>
    <row r="73" s="2" customFormat="1" ht="16.8" customHeight="1">
      <c r="A73" s="37"/>
      <c r="B73" s="38"/>
      <c r="C73" s="243" t="s">
        <v>1</v>
      </c>
      <c r="D73" s="243" t="s">
        <v>334</v>
      </c>
      <c r="E73" s="18" t="s">
        <v>1</v>
      </c>
      <c r="F73" s="244">
        <v>69.024000000000001</v>
      </c>
      <c r="G73" s="37"/>
      <c r="H73" s="38"/>
    </row>
    <row r="74" s="2" customFormat="1" ht="16.8" customHeight="1">
      <c r="A74" s="37"/>
      <c r="B74" s="38"/>
      <c r="C74" s="243" t="s">
        <v>1</v>
      </c>
      <c r="D74" s="243" t="s">
        <v>335</v>
      </c>
      <c r="E74" s="18" t="s">
        <v>1</v>
      </c>
      <c r="F74" s="244">
        <v>62.975999999999999</v>
      </c>
      <c r="G74" s="37"/>
      <c r="H74" s="38"/>
    </row>
    <row r="75" s="2" customFormat="1" ht="16.8" customHeight="1">
      <c r="A75" s="37"/>
      <c r="B75" s="38"/>
      <c r="C75" s="243" t="s">
        <v>1</v>
      </c>
      <c r="D75" s="243" t="s">
        <v>336</v>
      </c>
      <c r="E75" s="18" t="s">
        <v>1</v>
      </c>
      <c r="F75" s="244">
        <v>54.648000000000003</v>
      </c>
      <c r="G75" s="37"/>
      <c r="H75" s="38"/>
    </row>
    <row r="76" s="2" customFormat="1" ht="16.8" customHeight="1">
      <c r="A76" s="37"/>
      <c r="B76" s="38"/>
      <c r="C76" s="243" t="s">
        <v>1</v>
      </c>
      <c r="D76" s="243" t="s">
        <v>337</v>
      </c>
      <c r="E76" s="18" t="s">
        <v>1</v>
      </c>
      <c r="F76" s="244">
        <v>84.686000000000007</v>
      </c>
      <c r="G76" s="37"/>
      <c r="H76" s="38"/>
    </row>
    <row r="77" s="2" customFormat="1" ht="16.8" customHeight="1">
      <c r="A77" s="37"/>
      <c r="B77" s="38"/>
      <c r="C77" s="243" t="s">
        <v>1</v>
      </c>
      <c r="D77" s="243" t="s">
        <v>338</v>
      </c>
      <c r="E77" s="18" t="s">
        <v>1</v>
      </c>
      <c r="F77" s="244">
        <v>54.786000000000001</v>
      </c>
      <c r="G77" s="37"/>
      <c r="H77" s="38"/>
    </row>
    <row r="78" s="2" customFormat="1" ht="16.8" customHeight="1">
      <c r="A78" s="37"/>
      <c r="B78" s="38"/>
      <c r="C78" s="243" t="s">
        <v>1</v>
      </c>
      <c r="D78" s="243" t="s">
        <v>339</v>
      </c>
      <c r="E78" s="18" t="s">
        <v>1</v>
      </c>
      <c r="F78" s="244">
        <v>82.825000000000003</v>
      </c>
      <c r="G78" s="37"/>
      <c r="H78" s="38"/>
    </row>
    <row r="79" s="2" customFormat="1" ht="16.8" customHeight="1">
      <c r="A79" s="37"/>
      <c r="B79" s="38"/>
      <c r="C79" s="243" t="s">
        <v>340</v>
      </c>
      <c r="D79" s="243" t="s">
        <v>283</v>
      </c>
      <c r="E79" s="18" t="s">
        <v>1</v>
      </c>
      <c r="F79" s="244">
        <v>602.31299999999999</v>
      </c>
      <c r="G79" s="37"/>
      <c r="H79" s="38"/>
    </row>
    <row r="80" s="2" customFormat="1" ht="16.8" customHeight="1">
      <c r="A80" s="37"/>
      <c r="B80" s="38"/>
      <c r="C80" s="239" t="s">
        <v>109</v>
      </c>
      <c r="D80" s="240" t="s">
        <v>110</v>
      </c>
      <c r="E80" s="241" t="s">
        <v>1</v>
      </c>
      <c r="F80" s="242">
        <v>748.20100000000002</v>
      </c>
      <c r="G80" s="37"/>
      <c r="H80" s="38"/>
    </row>
    <row r="81" s="2" customFormat="1" ht="16.8" customHeight="1">
      <c r="A81" s="37"/>
      <c r="B81" s="38"/>
      <c r="C81" s="243" t="s">
        <v>1</v>
      </c>
      <c r="D81" s="243" t="s">
        <v>106</v>
      </c>
      <c r="E81" s="18" t="s">
        <v>1</v>
      </c>
      <c r="F81" s="244">
        <v>80.200000000000003</v>
      </c>
      <c r="G81" s="37"/>
      <c r="H81" s="38"/>
    </row>
    <row r="82" s="2" customFormat="1" ht="16.8" customHeight="1">
      <c r="A82" s="37"/>
      <c r="B82" s="38"/>
      <c r="C82" s="243" t="s">
        <v>1</v>
      </c>
      <c r="D82" s="243" t="s">
        <v>332</v>
      </c>
      <c r="E82" s="18" t="s">
        <v>1</v>
      </c>
      <c r="F82" s="244">
        <v>131.16</v>
      </c>
      <c r="G82" s="37"/>
      <c r="H82" s="38"/>
    </row>
    <row r="83" s="2" customFormat="1" ht="16.8" customHeight="1">
      <c r="A83" s="37"/>
      <c r="B83" s="38"/>
      <c r="C83" s="243" t="s">
        <v>1</v>
      </c>
      <c r="D83" s="243" t="s">
        <v>333</v>
      </c>
      <c r="E83" s="18" t="s">
        <v>1</v>
      </c>
      <c r="F83" s="244">
        <v>62.207999999999998</v>
      </c>
      <c r="G83" s="37"/>
      <c r="H83" s="38"/>
    </row>
    <row r="84" s="2" customFormat="1" ht="16.8" customHeight="1">
      <c r="A84" s="37"/>
      <c r="B84" s="38"/>
      <c r="C84" s="243" t="s">
        <v>1</v>
      </c>
      <c r="D84" s="243" t="s">
        <v>334</v>
      </c>
      <c r="E84" s="18" t="s">
        <v>1</v>
      </c>
      <c r="F84" s="244">
        <v>69.024000000000001</v>
      </c>
      <c r="G84" s="37"/>
      <c r="H84" s="38"/>
    </row>
    <row r="85" s="2" customFormat="1" ht="16.8" customHeight="1">
      <c r="A85" s="37"/>
      <c r="B85" s="38"/>
      <c r="C85" s="243" t="s">
        <v>1</v>
      </c>
      <c r="D85" s="243" t="s">
        <v>335</v>
      </c>
      <c r="E85" s="18" t="s">
        <v>1</v>
      </c>
      <c r="F85" s="244">
        <v>62.975999999999999</v>
      </c>
      <c r="G85" s="37"/>
      <c r="H85" s="38"/>
    </row>
    <row r="86" s="2" customFormat="1" ht="16.8" customHeight="1">
      <c r="A86" s="37"/>
      <c r="B86" s="38"/>
      <c r="C86" s="243" t="s">
        <v>1</v>
      </c>
      <c r="D86" s="243" t="s">
        <v>336</v>
      </c>
      <c r="E86" s="18" t="s">
        <v>1</v>
      </c>
      <c r="F86" s="244">
        <v>54.648000000000003</v>
      </c>
      <c r="G86" s="37"/>
      <c r="H86" s="38"/>
    </row>
    <row r="87" s="2" customFormat="1" ht="16.8" customHeight="1">
      <c r="A87" s="37"/>
      <c r="B87" s="38"/>
      <c r="C87" s="243" t="s">
        <v>1</v>
      </c>
      <c r="D87" s="243" t="s">
        <v>924</v>
      </c>
      <c r="E87" s="18" t="s">
        <v>1</v>
      </c>
      <c r="F87" s="244">
        <v>150.374</v>
      </c>
      <c r="G87" s="37"/>
      <c r="H87" s="38"/>
    </row>
    <row r="88" s="2" customFormat="1" ht="16.8" customHeight="1">
      <c r="A88" s="37"/>
      <c r="B88" s="38"/>
      <c r="C88" s="243" t="s">
        <v>1</v>
      </c>
      <c r="D88" s="243" t="s">
        <v>338</v>
      </c>
      <c r="E88" s="18" t="s">
        <v>1</v>
      </c>
      <c r="F88" s="244">
        <v>54.786000000000001</v>
      </c>
      <c r="G88" s="37"/>
      <c r="H88" s="38"/>
    </row>
    <row r="89" s="2" customFormat="1" ht="16.8" customHeight="1">
      <c r="A89" s="37"/>
      <c r="B89" s="38"/>
      <c r="C89" s="243" t="s">
        <v>1</v>
      </c>
      <c r="D89" s="243" t="s">
        <v>339</v>
      </c>
      <c r="E89" s="18" t="s">
        <v>1</v>
      </c>
      <c r="F89" s="244">
        <v>82.825000000000003</v>
      </c>
      <c r="G89" s="37"/>
      <c r="H89" s="38"/>
    </row>
    <row r="90" s="2" customFormat="1" ht="16.8" customHeight="1">
      <c r="A90" s="37"/>
      <c r="B90" s="38"/>
      <c r="C90" s="243" t="s">
        <v>109</v>
      </c>
      <c r="D90" s="243" t="s">
        <v>283</v>
      </c>
      <c r="E90" s="18" t="s">
        <v>1</v>
      </c>
      <c r="F90" s="244">
        <v>748.20100000000002</v>
      </c>
      <c r="G90" s="37"/>
      <c r="H90" s="38"/>
    </row>
    <row r="91" s="2" customFormat="1" ht="16.8" customHeight="1">
      <c r="A91" s="37"/>
      <c r="B91" s="38"/>
      <c r="C91" s="245" t="s">
        <v>1469</v>
      </c>
      <c r="D91" s="37"/>
      <c r="E91" s="37"/>
      <c r="F91" s="37"/>
      <c r="G91" s="37"/>
      <c r="H91" s="38"/>
    </row>
    <row r="92" s="2" customFormat="1" ht="16.8" customHeight="1">
      <c r="A92" s="37"/>
      <c r="B92" s="38"/>
      <c r="C92" s="243" t="s">
        <v>920</v>
      </c>
      <c r="D92" s="243" t="s">
        <v>921</v>
      </c>
      <c r="E92" s="18" t="s">
        <v>247</v>
      </c>
      <c r="F92" s="244">
        <v>748.20100000000002</v>
      </c>
      <c r="G92" s="37"/>
      <c r="H92" s="38"/>
    </row>
    <row r="93" s="2" customFormat="1" ht="16.8" customHeight="1">
      <c r="A93" s="37"/>
      <c r="B93" s="38"/>
      <c r="C93" s="243" t="s">
        <v>932</v>
      </c>
      <c r="D93" s="243" t="s">
        <v>933</v>
      </c>
      <c r="E93" s="18" t="s">
        <v>247</v>
      </c>
      <c r="F93" s="244">
        <v>836.70000000000005</v>
      </c>
      <c r="G93" s="37"/>
      <c r="H93" s="38"/>
    </row>
    <row r="94" s="2" customFormat="1" ht="16.8" customHeight="1">
      <c r="A94" s="37"/>
      <c r="B94" s="38"/>
      <c r="C94" s="239" t="s">
        <v>112</v>
      </c>
      <c r="D94" s="240" t="s">
        <v>113</v>
      </c>
      <c r="E94" s="241" t="s">
        <v>1</v>
      </c>
      <c r="F94" s="242">
        <v>2.0649999999999999</v>
      </c>
      <c r="G94" s="37"/>
      <c r="H94" s="38"/>
    </row>
    <row r="95" s="2" customFormat="1" ht="16.8" customHeight="1">
      <c r="A95" s="37"/>
      <c r="B95" s="38"/>
      <c r="C95" s="243" t="s">
        <v>1</v>
      </c>
      <c r="D95" s="243" t="s">
        <v>212</v>
      </c>
      <c r="E95" s="18" t="s">
        <v>1</v>
      </c>
      <c r="F95" s="244">
        <v>2.0649999999999999</v>
      </c>
      <c r="G95" s="37"/>
      <c r="H95" s="38"/>
    </row>
    <row r="96" s="2" customFormat="1" ht="16.8" customHeight="1">
      <c r="A96" s="37"/>
      <c r="B96" s="38"/>
      <c r="C96" s="243" t="s">
        <v>112</v>
      </c>
      <c r="D96" s="243" t="s">
        <v>207</v>
      </c>
      <c r="E96" s="18" t="s">
        <v>1</v>
      </c>
      <c r="F96" s="244">
        <v>2.0649999999999999</v>
      </c>
      <c r="G96" s="37"/>
      <c r="H96" s="38"/>
    </row>
    <row r="97" s="2" customFormat="1" ht="16.8" customHeight="1">
      <c r="A97" s="37"/>
      <c r="B97" s="38"/>
      <c r="C97" s="245" t="s">
        <v>1469</v>
      </c>
      <c r="D97" s="37"/>
      <c r="E97" s="37"/>
      <c r="F97" s="37"/>
      <c r="G97" s="37"/>
      <c r="H97" s="38"/>
    </row>
    <row r="98" s="2" customFormat="1" ht="16.8" customHeight="1">
      <c r="A98" s="37"/>
      <c r="B98" s="38"/>
      <c r="C98" s="243" t="s">
        <v>209</v>
      </c>
      <c r="D98" s="243" t="s">
        <v>210</v>
      </c>
      <c r="E98" s="18" t="s">
        <v>202</v>
      </c>
      <c r="F98" s="244">
        <v>2.0649999999999999</v>
      </c>
      <c r="G98" s="37"/>
      <c r="H98" s="38"/>
    </row>
    <row r="99" s="2" customFormat="1">
      <c r="A99" s="37"/>
      <c r="B99" s="38"/>
      <c r="C99" s="243" t="s">
        <v>213</v>
      </c>
      <c r="D99" s="243" t="s">
        <v>214</v>
      </c>
      <c r="E99" s="18" t="s">
        <v>202</v>
      </c>
      <c r="F99" s="244">
        <v>10.512000000000001</v>
      </c>
      <c r="G99" s="37"/>
      <c r="H99" s="38"/>
    </row>
    <row r="100" s="2" customFormat="1">
      <c r="A100" s="37"/>
      <c r="B100" s="38"/>
      <c r="C100" s="243" t="s">
        <v>216</v>
      </c>
      <c r="D100" s="243" t="s">
        <v>217</v>
      </c>
      <c r="E100" s="18" t="s">
        <v>202</v>
      </c>
      <c r="F100" s="244">
        <v>10.512000000000001</v>
      </c>
      <c r="G100" s="37"/>
      <c r="H100" s="38"/>
    </row>
    <row r="101" s="2" customFormat="1">
      <c r="A101" s="37"/>
      <c r="B101" s="38"/>
      <c r="C101" s="243" t="s">
        <v>219</v>
      </c>
      <c r="D101" s="243" t="s">
        <v>220</v>
      </c>
      <c r="E101" s="18" t="s">
        <v>202</v>
      </c>
      <c r="F101" s="244">
        <v>10.512000000000001</v>
      </c>
      <c r="G101" s="37"/>
      <c r="H101" s="38"/>
    </row>
    <row r="102" s="2" customFormat="1">
      <c r="A102" s="37"/>
      <c r="B102" s="38"/>
      <c r="C102" s="243" t="s">
        <v>223</v>
      </c>
      <c r="D102" s="243" t="s">
        <v>224</v>
      </c>
      <c r="E102" s="18" t="s">
        <v>225</v>
      </c>
      <c r="F102" s="244">
        <v>18.922000000000001</v>
      </c>
      <c r="G102" s="37"/>
      <c r="H102" s="38"/>
    </row>
    <row r="103" s="2" customFormat="1" ht="16.8" customHeight="1">
      <c r="A103" s="37"/>
      <c r="B103" s="38"/>
      <c r="C103" s="243" t="s">
        <v>256</v>
      </c>
      <c r="D103" s="243" t="s">
        <v>257</v>
      </c>
      <c r="E103" s="18" t="s">
        <v>202</v>
      </c>
      <c r="F103" s="244">
        <v>2.0649999999999999</v>
      </c>
      <c r="G103" s="37"/>
      <c r="H103" s="38"/>
    </row>
    <row r="104" s="2" customFormat="1" ht="16.8" customHeight="1">
      <c r="A104" s="37"/>
      <c r="B104" s="38"/>
      <c r="C104" s="239" t="s">
        <v>115</v>
      </c>
      <c r="D104" s="240" t="s">
        <v>116</v>
      </c>
      <c r="E104" s="241" t="s">
        <v>1</v>
      </c>
      <c r="F104" s="242">
        <v>6.758</v>
      </c>
      <c r="G104" s="37"/>
      <c r="H104" s="38"/>
    </row>
    <row r="105" s="2" customFormat="1" ht="16.8" customHeight="1">
      <c r="A105" s="37"/>
      <c r="B105" s="38"/>
      <c r="C105" s="243" t="s">
        <v>1</v>
      </c>
      <c r="D105" s="243" t="s">
        <v>234</v>
      </c>
      <c r="E105" s="18" t="s">
        <v>1</v>
      </c>
      <c r="F105" s="244">
        <v>6.758</v>
      </c>
      <c r="G105" s="37"/>
      <c r="H105" s="38"/>
    </row>
    <row r="106" s="2" customFormat="1" ht="16.8" customHeight="1">
      <c r="A106" s="37"/>
      <c r="B106" s="38"/>
      <c r="C106" s="243" t="s">
        <v>115</v>
      </c>
      <c r="D106" s="243" t="s">
        <v>207</v>
      </c>
      <c r="E106" s="18" t="s">
        <v>1</v>
      </c>
      <c r="F106" s="244">
        <v>6.758</v>
      </c>
      <c r="G106" s="37"/>
      <c r="H106" s="38"/>
    </row>
    <row r="107" s="2" customFormat="1" ht="16.8" customHeight="1">
      <c r="A107" s="37"/>
      <c r="B107" s="38"/>
      <c r="C107" s="245" t="s">
        <v>1469</v>
      </c>
      <c r="D107" s="37"/>
      <c r="E107" s="37"/>
      <c r="F107" s="37"/>
      <c r="G107" s="37"/>
      <c r="H107" s="38"/>
    </row>
    <row r="108" s="2" customFormat="1" ht="16.8" customHeight="1">
      <c r="A108" s="37"/>
      <c r="B108" s="38"/>
      <c r="C108" s="243" t="s">
        <v>231</v>
      </c>
      <c r="D108" s="243" t="s">
        <v>232</v>
      </c>
      <c r="E108" s="18" t="s">
        <v>202</v>
      </c>
      <c r="F108" s="244">
        <v>44.829999999999998</v>
      </c>
      <c r="G108" s="37"/>
      <c r="H108" s="38"/>
    </row>
    <row r="109" s="2" customFormat="1" ht="16.8" customHeight="1">
      <c r="A109" s="37"/>
      <c r="B109" s="38"/>
      <c r="C109" s="243" t="s">
        <v>239</v>
      </c>
      <c r="D109" s="243" t="s">
        <v>240</v>
      </c>
      <c r="E109" s="18" t="s">
        <v>225</v>
      </c>
      <c r="F109" s="244">
        <v>2.5270000000000001</v>
      </c>
      <c r="G109" s="37"/>
      <c r="H109" s="38"/>
    </row>
    <row r="110" s="2" customFormat="1">
      <c r="A110" s="37"/>
      <c r="B110" s="38"/>
      <c r="C110" s="243" t="s">
        <v>346</v>
      </c>
      <c r="D110" s="243" t="s">
        <v>347</v>
      </c>
      <c r="E110" s="18" t="s">
        <v>202</v>
      </c>
      <c r="F110" s="244">
        <v>35.188000000000002</v>
      </c>
      <c r="G110" s="37"/>
      <c r="H110" s="38"/>
    </row>
    <row r="111" s="2" customFormat="1" ht="16.8" customHeight="1">
      <c r="A111" s="37"/>
      <c r="B111" s="38"/>
      <c r="C111" s="243" t="s">
        <v>352</v>
      </c>
      <c r="D111" s="243" t="s">
        <v>353</v>
      </c>
      <c r="E111" s="18" t="s">
        <v>202</v>
      </c>
      <c r="F111" s="244">
        <v>35.188000000000002</v>
      </c>
      <c r="G111" s="37"/>
      <c r="H111" s="38"/>
    </row>
    <row r="112" s="2" customFormat="1">
      <c r="A112" s="37"/>
      <c r="B112" s="38"/>
      <c r="C112" s="243" t="s">
        <v>356</v>
      </c>
      <c r="D112" s="243" t="s">
        <v>357</v>
      </c>
      <c r="E112" s="18" t="s">
        <v>202</v>
      </c>
      <c r="F112" s="244">
        <v>35.188000000000002</v>
      </c>
      <c r="G112" s="37"/>
      <c r="H112" s="38"/>
    </row>
    <row r="113" s="2" customFormat="1" ht="16.8" customHeight="1">
      <c r="A113" s="37"/>
      <c r="B113" s="38"/>
      <c r="C113" s="243" t="s">
        <v>360</v>
      </c>
      <c r="D113" s="243" t="s">
        <v>361</v>
      </c>
      <c r="E113" s="18" t="s">
        <v>225</v>
      </c>
      <c r="F113" s="244">
        <v>2.4319999999999999</v>
      </c>
      <c r="G113" s="37"/>
      <c r="H113" s="38"/>
    </row>
    <row r="114" s="2" customFormat="1" ht="16.8" customHeight="1">
      <c r="A114" s="37"/>
      <c r="B114" s="38"/>
      <c r="C114" s="243" t="s">
        <v>366</v>
      </c>
      <c r="D114" s="243" t="s">
        <v>367</v>
      </c>
      <c r="E114" s="18" t="s">
        <v>247</v>
      </c>
      <c r="F114" s="244">
        <v>438.15800000000002</v>
      </c>
      <c r="G114" s="37"/>
      <c r="H114" s="38"/>
    </row>
    <row r="115" s="2" customFormat="1" ht="16.8" customHeight="1">
      <c r="A115" s="37"/>
      <c r="B115" s="38"/>
      <c r="C115" s="243" t="s">
        <v>528</v>
      </c>
      <c r="D115" s="243" t="s">
        <v>529</v>
      </c>
      <c r="E115" s="18" t="s">
        <v>247</v>
      </c>
      <c r="F115" s="244">
        <v>438.15800000000002</v>
      </c>
      <c r="G115" s="37"/>
      <c r="H115" s="38"/>
    </row>
    <row r="116" s="2" customFormat="1" ht="16.8" customHeight="1">
      <c r="A116" s="37"/>
      <c r="B116" s="38"/>
      <c r="C116" s="243" t="s">
        <v>544</v>
      </c>
      <c r="D116" s="243" t="s">
        <v>545</v>
      </c>
      <c r="E116" s="18" t="s">
        <v>247</v>
      </c>
      <c r="F116" s="244">
        <v>438.15800000000002</v>
      </c>
      <c r="G116" s="37"/>
      <c r="H116" s="38"/>
    </row>
    <row r="117" s="2" customFormat="1" ht="16.8" customHeight="1">
      <c r="A117" s="37"/>
      <c r="B117" s="38"/>
      <c r="C117" s="243" t="s">
        <v>548</v>
      </c>
      <c r="D117" s="243" t="s">
        <v>549</v>
      </c>
      <c r="E117" s="18" t="s">
        <v>247</v>
      </c>
      <c r="F117" s="244">
        <v>876.31600000000003</v>
      </c>
      <c r="G117" s="37"/>
      <c r="H117" s="38"/>
    </row>
    <row r="118" s="2" customFormat="1" ht="16.8" customHeight="1">
      <c r="A118" s="37"/>
      <c r="B118" s="38"/>
      <c r="C118" s="243" t="s">
        <v>537</v>
      </c>
      <c r="D118" s="243" t="s">
        <v>538</v>
      </c>
      <c r="E118" s="18" t="s">
        <v>225</v>
      </c>
      <c r="F118" s="244">
        <v>0.14799999999999999</v>
      </c>
      <c r="G118" s="37"/>
      <c r="H118" s="38"/>
    </row>
    <row r="119" s="2" customFormat="1">
      <c r="A119" s="37"/>
      <c r="B119" s="38"/>
      <c r="C119" s="243" t="s">
        <v>559</v>
      </c>
      <c r="D119" s="243" t="s">
        <v>560</v>
      </c>
      <c r="E119" s="18" t="s">
        <v>247</v>
      </c>
      <c r="F119" s="244">
        <v>530.84900000000005</v>
      </c>
      <c r="G119" s="37"/>
      <c r="H119" s="38"/>
    </row>
    <row r="120" s="2" customFormat="1">
      <c r="A120" s="37"/>
      <c r="B120" s="38"/>
      <c r="C120" s="243" t="s">
        <v>566</v>
      </c>
      <c r="D120" s="243" t="s">
        <v>567</v>
      </c>
      <c r="E120" s="18" t="s">
        <v>247</v>
      </c>
      <c r="F120" s="244">
        <v>530.84900000000005</v>
      </c>
      <c r="G120" s="37"/>
      <c r="H120" s="38"/>
    </row>
    <row r="121" s="2" customFormat="1" ht="16.8" customHeight="1">
      <c r="A121" s="37"/>
      <c r="B121" s="38"/>
      <c r="C121" s="239" t="s">
        <v>119</v>
      </c>
      <c r="D121" s="240" t="s">
        <v>120</v>
      </c>
      <c r="E121" s="241" t="s">
        <v>1</v>
      </c>
      <c r="F121" s="242">
        <v>30.649000000000001</v>
      </c>
      <c r="G121" s="37"/>
      <c r="H121" s="38"/>
    </row>
    <row r="122" s="2" customFormat="1" ht="16.8" customHeight="1">
      <c r="A122" s="37"/>
      <c r="B122" s="38"/>
      <c r="C122" s="243" t="s">
        <v>1</v>
      </c>
      <c r="D122" s="243" t="s">
        <v>633</v>
      </c>
      <c r="E122" s="18" t="s">
        <v>1</v>
      </c>
      <c r="F122" s="244">
        <v>21.036999999999999</v>
      </c>
      <c r="G122" s="37"/>
      <c r="H122" s="38"/>
    </row>
    <row r="123" s="2" customFormat="1" ht="16.8" customHeight="1">
      <c r="A123" s="37"/>
      <c r="B123" s="38"/>
      <c r="C123" s="243" t="s">
        <v>1</v>
      </c>
      <c r="D123" s="243" t="s">
        <v>634</v>
      </c>
      <c r="E123" s="18" t="s">
        <v>1</v>
      </c>
      <c r="F123" s="244">
        <v>9.6120000000000001</v>
      </c>
      <c r="G123" s="37"/>
      <c r="H123" s="38"/>
    </row>
    <row r="124" s="2" customFormat="1" ht="16.8" customHeight="1">
      <c r="A124" s="37"/>
      <c r="B124" s="38"/>
      <c r="C124" s="243" t="s">
        <v>119</v>
      </c>
      <c r="D124" s="243" t="s">
        <v>636</v>
      </c>
      <c r="E124" s="18" t="s">
        <v>1</v>
      </c>
      <c r="F124" s="244">
        <v>30.649000000000001</v>
      </c>
      <c r="G124" s="37"/>
      <c r="H124" s="38"/>
    </row>
    <row r="125" s="2" customFormat="1" ht="16.8" customHeight="1">
      <c r="A125" s="37"/>
      <c r="B125" s="38"/>
      <c r="C125" s="245" t="s">
        <v>1469</v>
      </c>
      <c r="D125" s="37"/>
      <c r="E125" s="37"/>
      <c r="F125" s="37"/>
      <c r="G125" s="37"/>
      <c r="H125" s="38"/>
    </row>
    <row r="126" s="2" customFormat="1" ht="16.8" customHeight="1">
      <c r="A126" s="37"/>
      <c r="B126" s="38"/>
      <c r="C126" s="243" t="s">
        <v>630</v>
      </c>
      <c r="D126" s="243" t="s">
        <v>631</v>
      </c>
      <c r="E126" s="18" t="s">
        <v>247</v>
      </c>
      <c r="F126" s="244">
        <v>30.649000000000001</v>
      </c>
      <c r="G126" s="37"/>
      <c r="H126" s="38"/>
    </row>
    <row r="127" s="2" customFormat="1" ht="16.8" customHeight="1">
      <c r="A127" s="37"/>
      <c r="B127" s="38"/>
      <c r="C127" s="243" t="s">
        <v>638</v>
      </c>
      <c r="D127" s="243" t="s">
        <v>639</v>
      </c>
      <c r="E127" s="18" t="s">
        <v>247</v>
      </c>
      <c r="F127" s="244">
        <v>30.649000000000001</v>
      </c>
      <c r="G127" s="37"/>
      <c r="H127" s="38"/>
    </row>
    <row r="128" s="2" customFormat="1" ht="16.8" customHeight="1">
      <c r="A128" s="37"/>
      <c r="B128" s="38"/>
      <c r="C128" s="243" t="s">
        <v>932</v>
      </c>
      <c r="D128" s="243" t="s">
        <v>933</v>
      </c>
      <c r="E128" s="18" t="s">
        <v>247</v>
      </c>
      <c r="F128" s="244">
        <v>836.70000000000005</v>
      </c>
      <c r="G128" s="37"/>
      <c r="H128" s="38"/>
    </row>
    <row r="129" s="2" customFormat="1" ht="16.8" customHeight="1">
      <c r="A129" s="37"/>
      <c r="B129" s="38"/>
      <c r="C129" s="239" t="s">
        <v>123</v>
      </c>
      <c r="D129" s="240" t="s">
        <v>124</v>
      </c>
      <c r="E129" s="241" t="s">
        <v>1</v>
      </c>
      <c r="F129" s="242">
        <v>0</v>
      </c>
      <c r="G129" s="37"/>
      <c r="H129" s="38"/>
    </row>
    <row r="130" s="2" customFormat="1" ht="16.8" customHeight="1">
      <c r="A130" s="37"/>
      <c r="B130" s="38"/>
      <c r="C130" s="245" t="s">
        <v>1469</v>
      </c>
      <c r="D130" s="37"/>
      <c r="E130" s="37"/>
      <c r="F130" s="37"/>
      <c r="G130" s="37"/>
      <c r="H130" s="38"/>
    </row>
    <row r="131" s="2" customFormat="1" ht="16.8" customHeight="1">
      <c r="A131" s="37"/>
      <c r="B131" s="38"/>
      <c r="C131" s="243" t="s">
        <v>638</v>
      </c>
      <c r="D131" s="243" t="s">
        <v>639</v>
      </c>
      <c r="E131" s="18" t="s">
        <v>247</v>
      </c>
      <c r="F131" s="244">
        <v>30.649000000000001</v>
      </c>
      <c r="G131" s="37"/>
      <c r="H131" s="38"/>
    </row>
    <row r="132" s="2" customFormat="1" ht="16.8" customHeight="1">
      <c r="A132" s="37"/>
      <c r="B132" s="38"/>
      <c r="C132" s="243" t="s">
        <v>932</v>
      </c>
      <c r="D132" s="243" t="s">
        <v>933</v>
      </c>
      <c r="E132" s="18" t="s">
        <v>247</v>
      </c>
      <c r="F132" s="244">
        <v>836.70000000000005</v>
      </c>
      <c r="G132" s="37"/>
      <c r="H132" s="38"/>
    </row>
    <row r="133" s="2" customFormat="1" ht="16.8" customHeight="1">
      <c r="A133" s="37"/>
      <c r="B133" s="38"/>
      <c r="C133" s="239" t="s">
        <v>126</v>
      </c>
      <c r="D133" s="240" t="s">
        <v>127</v>
      </c>
      <c r="E133" s="241" t="s">
        <v>1</v>
      </c>
      <c r="F133" s="242">
        <v>0</v>
      </c>
      <c r="G133" s="37"/>
      <c r="H133" s="38"/>
    </row>
    <row r="134" s="2" customFormat="1" ht="16.8" customHeight="1">
      <c r="A134" s="37"/>
      <c r="B134" s="38"/>
      <c r="C134" s="245" t="s">
        <v>1469</v>
      </c>
      <c r="D134" s="37"/>
      <c r="E134" s="37"/>
      <c r="F134" s="37"/>
      <c r="G134" s="37"/>
      <c r="H134" s="38"/>
    </row>
    <row r="135" s="2" customFormat="1" ht="16.8" customHeight="1">
      <c r="A135" s="37"/>
      <c r="B135" s="38"/>
      <c r="C135" s="243" t="s">
        <v>638</v>
      </c>
      <c r="D135" s="243" t="s">
        <v>639</v>
      </c>
      <c r="E135" s="18" t="s">
        <v>247</v>
      </c>
      <c r="F135" s="244">
        <v>30.649000000000001</v>
      </c>
      <c r="G135" s="37"/>
      <c r="H135" s="38"/>
    </row>
    <row r="136" s="2" customFormat="1" ht="16.8" customHeight="1">
      <c r="A136" s="37"/>
      <c r="B136" s="38"/>
      <c r="C136" s="243" t="s">
        <v>932</v>
      </c>
      <c r="D136" s="243" t="s">
        <v>933</v>
      </c>
      <c r="E136" s="18" t="s">
        <v>247</v>
      </c>
      <c r="F136" s="244">
        <v>836.70000000000005</v>
      </c>
      <c r="G136" s="37"/>
      <c r="H136" s="38"/>
    </row>
    <row r="137" s="2" customFormat="1" ht="16.8" customHeight="1">
      <c r="A137" s="37"/>
      <c r="B137" s="38"/>
      <c r="C137" s="239" t="s">
        <v>129</v>
      </c>
      <c r="D137" s="240" t="s">
        <v>130</v>
      </c>
      <c r="E137" s="241" t="s">
        <v>1</v>
      </c>
      <c r="F137" s="242">
        <v>7.0199999999999996</v>
      </c>
      <c r="G137" s="37"/>
      <c r="H137" s="38"/>
    </row>
    <row r="138" s="2" customFormat="1" ht="16.8" customHeight="1">
      <c r="A138" s="37"/>
      <c r="B138" s="38"/>
      <c r="C138" s="243" t="s">
        <v>1</v>
      </c>
      <c r="D138" s="243" t="s">
        <v>650</v>
      </c>
      <c r="E138" s="18" t="s">
        <v>1</v>
      </c>
      <c r="F138" s="244">
        <v>7.0199999999999996</v>
      </c>
      <c r="G138" s="37"/>
      <c r="H138" s="38"/>
    </row>
    <row r="139" s="2" customFormat="1" ht="16.8" customHeight="1">
      <c r="A139" s="37"/>
      <c r="B139" s="38"/>
      <c r="C139" s="243" t="s">
        <v>129</v>
      </c>
      <c r="D139" s="243" t="s">
        <v>283</v>
      </c>
      <c r="E139" s="18" t="s">
        <v>1</v>
      </c>
      <c r="F139" s="244">
        <v>7.0199999999999996</v>
      </c>
      <c r="G139" s="37"/>
      <c r="H139" s="38"/>
    </row>
    <row r="140" s="2" customFormat="1" ht="16.8" customHeight="1">
      <c r="A140" s="37"/>
      <c r="B140" s="38"/>
      <c r="C140" s="245" t="s">
        <v>1469</v>
      </c>
      <c r="D140" s="37"/>
      <c r="E140" s="37"/>
      <c r="F140" s="37"/>
      <c r="G140" s="37"/>
      <c r="H140" s="38"/>
    </row>
    <row r="141" s="2" customFormat="1" ht="16.8" customHeight="1">
      <c r="A141" s="37"/>
      <c r="B141" s="38"/>
      <c r="C141" s="243" t="s">
        <v>647</v>
      </c>
      <c r="D141" s="243" t="s">
        <v>648</v>
      </c>
      <c r="E141" s="18" t="s">
        <v>247</v>
      </c>
      <c r="F141" s="244">
        <v>7.0199999999999996</v>
      </c>
      <c r="G141" s="37"/>
      <c r="H141" s="38"/>
    </row>
    <row r="142" s="2" customFormat="1" ht="16.8" customHeight="1">
      <c r="A142" s="37"/>
      <c r="B142" s="38"/>
      <c r="C142" s="243" t="s">
        <v>659</v>
      </c>
      <c r="D142" s="243" t="s">
        <v>660</v>
      </c>
      <c r="E142" s="18" t="s">
        <v>247</v>
      </c>
      <c r="F142" s="244">
        <v>27.201000000000001</v>
      </c>
      <c r="G142" s="37"/>
      <c r="H142" s="38"/>
    </row>
    <row r="143" s="2" customFormat="1" ht="16.8" customHeight="1">
      <c r="A143" s="37"/>
      <c r="B143" s="38"/>
      <c r="C143" s="243" t="s">
        <v>932</v>
      </c>
      <c r="D143" s="243" t="s">
        <v>933</v>
      </c>
      <c r="E143" s="18" t="s">
        <v>247</v>
      </c>
      <c r="F143" s="244">
        <v>836.70000000000005</v>
      </c>
      <c r="G143" s="37"/>
      <c r="H143" s="38"/>
    </row>
    <row r="144" s="2" customFormat="1" ht="16.8" customHeight="1">
      <c r="A144" s="37"/>
      <c r="B144" s="38"/>
      <c r="C144" s="239" t="s">
        <v>132</v>
      </c>
      <c r="D144" s="240" t="s">
        <v>133</v>
      </c>
      <c r="E144" s="241" t="s">
        <v>1</v>
      </c>
      <c r="F144" s="242">
        <v>20.181000000000001</v>
      </c>
      <c r="G144" s="37"/>
      <c r="H144" s="38"/>
    </row>
    <row r="145" s="2" customFormat="1" ht="16.8" customHeight="1">
      <c r="A145" s="37"/>
      <c r="B145" s="38"/>
      <c r="C145" s="243" t="s">
        <v>1</v>
      </c>
      <c r="D145" s="243" t="s">
        <v>655</v>
      </c>
      <c r="E145" s="18" t="s">
        <v>1</v>
      </c>
      <c r="F145" s="244">
        <v>20.181000000000001</v>
      </c>
      <c r="G145" s="37"/>
      <c r="H145" s="38"/>
    </row>
    <row r="146" s="2" customFormat="1" ht="16.8" customHeight="1">
      <c r="A146" s="37"/>
      <c r="B146" s="38"/>
      <c r="C146" s="243" t="s">
        <v>132</v>
      </c>
      <c r="D146" s="243" t="s">
        <v>657</v>
      </c>
      <c r="E146" s="18" t="s">
        <v>1</v>
      </c>
      <c r="F146" s="244">
        <v>20.181000000000001</v>
      </c>
      <c r="G146" s="37"/>
      <c r="H146" s="38"/>
    </row>
    <row r="147" s="2" customFormat="1" ht="16.8" customHeight="1">
      <c r="A147" s="37"/>
      <c r="B147" s="38"/>
      <c r="C147" s="245" t="s">
        <v>1469</v>
      </c>
      <c r="D147" s="37"/>
      <c r="E147" s="37"/>
      <c r="F147" s="37"/>
      <c r="G147" s="37"/>
      <c r="H147" s="38"/>
    </row>
    <row r="148" s="2" customFormat="1" ht="16.8" customHeight="1">
      <c r="A148" s="37"/>
      <c r="B148" s="38"/>
      <c r="C148" s="243" t="s">
        <v>652</v>
      </c>
      <c r="D148" s="243" t="s">
        <v>653</v>
      </c>
      <c r="E148" s="18" t="s">
        <v>247</v>
      </c>
      <c r="F148" s="244">
        <v>20.181000000000001</v>
      </c>
      <c r="G148" s="37"/>
      <c r="H148" s="38"/>
    </row>
    <row r="149" s="2" customFormat="1" ht="16.8" customHeight="1">
      <c r="A149" s="37"/>
      <c r="B149" s="38"/>
      <c r="C149" s="243" t="s">
        <v>659</v>
      </c>
      <c r="D149" s="243" t="s">
        <v>660</v>
      </c>
      <c r="E149" s="18" t="s">
        <v>247</v>
      </c>
      <c r="F149" s="244">
        <v>27.201000000000001</v>
      </c>
      <c r="G149" s="37"/>
      <c r="H149" s="38"/>
    </row>
    <row r="150" s="2" customFormat="1" ht="16.8" customHeight="1">
      <c r="A150" s="37"/>
      <c r="B150" s="38"/>
      <c r="C150" s="243" t="s">
        <v>932</v>
      </c>
      <c r="D150" s="243" t="s">
        <v>933</v>
      </c>
      <c r="E150" s="18" t="s">
        <v>247</v>
      </c>
      <c r="F150" s="244">
        <v>836.70000000000005</v>
      </c>
      <c r="G150" s="37"/>
      <c r="H150" s="38"/>
    </row>
    <row r="151" s="2" customFormat="1" ht="16.8" customHeight="1">
      <c r="A151" s="37"/>
      <c r="B151" s="38"/>
      <c r="C151" s="239" t="s">
        <v>135</v>
      </c>
      <c r="D151" s="240" t="s">
        <v>136</v>
      </c>
      <c r="E151" s="241" t="s">
        <v>1</v>
      </c>
      <c r="F151" s="242">
        <v>431.39999999999998</v>
      </c>
      <c r="G151" s="37"/>
      <c r="H151" s="38"/>
    </row>
    <row r="152" s="2" customFormat="1" ht="16.8" customHeight="1">
      <c r="A152" s="37"/>
      <c r="B152" s="38"/>
      <c r="C152" s="243" t="s">
        <v>1</v>
      </c>
      <c r="D152" s="243" t="s">
        <v>235</v>
      </c>
      <c r="E152" s="18" t="s">
        <v>1</v>
      </c>
      <c r="F152" s="244">
        <v>431.39999999999998</v>
      </c>
      <c r="G152" s="37"/>
      <c r="H152" s="38"/>
    </row>
    <row r="153" s="2" customFormat="1" ht="16.8" customHeight="1">
      <c r="A153" s="37"/>
      <c r="B153" s="38"/>
      <c r="C153" s="243" t="s">
        <v>135</v>
      </c>
      <c r="D153" s="243" t="s">
        <v>207</v>
      </c>
      <c r="E153" s="18" t="s">
        <v>1</v>
      </c>
      <c r="F153" s="244">
        <v>431.39999999999998</v>
      </c>
      <c r="G153" s="37"/>
      <c r="H153" s="38"/>
    </row>
    <row r="154" s="2" customFormat="1" ht="16.8" customHeight="1">
      <c r="A154" s="37"/>
      <c r="B154" s="38"/>
      <c r="C154" s="245" t="s">
        <v>1469</v>
      </c>
      <c r="D154" s="37"/>
      <c r="E154" s="37"/>
      <c r="F154" s="37"/>
      <c r="G154" s="37"/>
      <c r="H154" s="38"/>
    </row>
    <row r="155" s="2" customFormat="1" ht="16.8" customHeight="1">
      <c r="A155" s="37"/>
      <c r="B155" s="38"/>
      <c r="C155" s="243" t="s">
        <v>231</v>
      </c>
      <c r="D155" s="243" t="s">
        <v>232</v>
      </c>
      <c r="E155" s="18" t="s">
        <v>202</v>
      </c>
      <c r="F155" s="244">
        <v>44.829999999999998</v>
      </c>
      <c r="G155" s="37"/>
      <c r="H155" s="38"/>
    </row>
    <row r="156" s="2" customFormat="1" ht="16.8" customHeight="1">
      <c r="A156" s="37"/>
      <c r="B156" s="38"/>
      <c r="C156" s="243" t="s">
        <v>239</v>
      </c>
      <c r="D156" s="243" t="s">
        <v>240</v>
      </c>
      <c r="E156" s="18" t="s">
        <v>225</v>
      </c>
      <c r="F156" s="244">
        <v>2.5270000000000001</v>
      </c>
      <c r="G156" s="37"/>
      <c r="H156" s="38"/>
    </row>
    <row r="157" s="2" customFormat="1">
      <c r="A157" s="37"/>
      <c r="B157" s="38"/>
      <c r="C157" s="243" t="s">
        <v>346</v>
      </c>
      <c r="D157" s="243" t="s">
        <v>347</v>
      </c>
      <c r="E157" s="18" t="s">
        <v>202</v>
      </c>
      <c r="F157" s="244">
        <v>35.188000000000002</v>
      </c>
      <c r="G157" s="37"/>
      <c r="H157" s="38"/>
    </row>
    <row r="158" s="2" customFormat="1" ht="16.8" customHeight="1">
      <c r="A158" s="37"/>
      <c r="B158" s="38"/>
      <c r="C158" s="243" t="s">
        <v>352</v>
      </c>
      <c r="D158" s="243" t="s">
        <v>353</v>
      </c>
      <c r="E158" s="18" t="s">
        <v>202</v>
      </c>
      <c r="F158" s="244">
        <v>35.188000000000002</v>
      </c>
      <c r="G158" s="37"/>
      <c r="H158" s="38"/>
    </row>
    <row r="159" s="2" customFormat="1">
      <c r="A159" s="37"/>
      <c r="B159" s="38"/>
      <c r="C159" s="243" t="s">
        <v>356</v>
      </c>
      <c r="D159" s="243" t="s">
        <v>357</v>
      </c>
      <c r="E159" s="18" t="s">
        <v>202</v>
      </c>
      <c r="F159" s="244">
        <v>35.188000000000002</v>
      </c>
      <c r="G159" s="37"/>
      <c r="H159" s="38"/>
    </row>
    <row r="160" s="2" customFormat="1" ht="16.8" customHeight="1">
      <c r="A160" s="37"/>
      <c r="B160" s="38"/>
      <c r="C160" s="243" t="s">
        <v>360</v>
      </c>
      <c r="D160" s="243" t="s">
        <v>361</v>
      </c>
      <c r="E160" s="18" t="s">
        <v>225</v>
      </c>
      <c r="F160" s="244">
        <v>2.4319999999999999</v>
      </c>
      <c r="G160" s="37"/>
      <c r="H160" s="38"/>
    </row>
    <row r="161" s="2" customFormat="1" ht="16.8" customHeight="1">
      <c r="A161" s="37"/>
      <c r="B161" s="38"/>
      <c r="C161" s="243" t="s">
        <v>366</v>
      </c>
      <c r="D161" s="243" t="s">
        <v>367</v>
      </c>
      <c r="E161" s="18" t="s">
        <v>247</v>
      </c>
      <c r="F161" s="244">
        <v>438.15800000000002</v>
      </c>
      <c r="G161" s="37"/>
      <c r="H161" s="38"/>
    </row>
    <row r="162" s="2" customFormat="1" ht="16.8" customHeight="1">
      <c r="A162" s="37"/>
      <c r="B162" s="38"/>
      <c r="C162" s="243" t="s">
        <v>528</v>
      </c>
      <c r="D162" s="243" t="s">
        <v>529</v>
      </c>
      <c r="E162" s="18" t="s">
        <v>247</v>
      </c>
      <c r="F162" s="244">
        <v>438.15800000000002</v>
      </c>
      <c r="G162" s="37"/>
      <c r="H162" s="38"/>
    </row>
    <row r="163" s="2" customFormat="1" ht="16.8" customHeight="1">
      <c r="A163" s="37"/>
      <c r="B163" s="38"/>
      <c r="C163" s="243" t="s">
        <v>544</v>
      </c>
      <c r="D163" s="243" t="s">
        <v>545</v>
      </c>
      <c r="E163" s="18" t="s">
        <v>247</v>
      </c>
      <c r="F163" s="244">
        <v>438.15800000000002</v>
      </c>
      <c r="G163" s="37"/>
      <c r="H163" s="38"/>
    </row>
    <row r="164" s="2" customFormat="1" ht="16.8" customHeight="1">
      <c r="A164" s="37"/>
      <c r="B164" s="38"/>
      <c r="C164" s="243" t="s">
        <v>548</v>
      </c>
      <c r="D164" s="243" t="s">
        <v>549</v>
      </c>
      <c r="E164" s="18" t="s">
        <v>247</v>
      </c>
      <c r="F164" s="244">
        <v>876.31600000000003</v>
      </c>
      <c r="G164" s="37"/>
      <c r="H164" s="38"/>
    </row>
    <row r="165" s="2" customFormat="1" ht="16.8" customHeight="1">
      <c r="A165" s="37"/>
      <c r="B165" s="38"/>
      <c r="C165" s="243" t="s">
        <v>537</v>
      </c>
      <c r="D165" s="243" t="s">
        <v>538</v>
      </c>
      <c r="E165" s="18" t="s">
        <v>225</v>
      </c>
      <c r="F165" s="244">
        <v>0.14799999999999999</v>
      </c>
      <c r="G165" s="37"/>
      <c r="H165" s="38"/>
    </row>
    <row r="166" s="2" customFormat="1">
      <c r="A166" s="37"/>
      <c r="B166" s="38"/>
      <c r="C166" s="243" t="s">
        <v>559</v>
      </c>
      <c r="D166" s="243" t="s">
        <v>560</v>
      </c>
      <c r="E166" s="18" t="s">
        <v>247</v>
      </c>
      <c r="F166" s="244">
        <v>530.84900000000005</v>
      </c>
      <c r="G166" s="37"/>
      <c r="H166" s="38"/>
    </row>
    <row r="167" s="2" customFormat="1">
      <c r="A167" s="37"/>
      <c r="B167" s="38"/>
      <c r="C167" s="243" t="s">
        <v>566</v>
      </c>
      <c r="D167" s="243" t="s">
        <v>567</v>
      </c>
      <c r="E167" s="18" t="s">
        <v>247</v>
      </c>
      <c r="F167" s="244">
        <v>530.84900000000005</v>
      </c>
      <c r="G167" s="37"/>
      <c r="H167" s="38"/>
    </row>
    <row r="168" s="2" customFormat="1" ht="16.8" customHeight="1">
      <c r="A168" s="37"/>
      <c r="B168" s="38"/>
      <c r="C168" s="239" t="s">
        <v>138</v>
      </c>
      <c r="D168" s="240" t="s">
        <v>139</v>
      </c>
      <c r="E168" s="241" t="s">
        <v>1</v>
      </c>
      <c r="F168" s="242">
        <v>360.69999999999999</v>
      </c>
      <c r="G168" s="37"/>
      <c r="H168" s="38"/>
    </row>
    <row r="169" s="2" customFormat="1" ht="16.8" customHeight="1">
      <c r="A169" s="37"/>
      <c r="B169" s="38"/>
      <c r="C169" s="243" t="s">
        <v>1</v>
      </c>
      <c r="D169" s="243" t="s">
        <v>667</v>
      </c>
      <c r="E169" s="18" t="s">
        <v>1</v>
      </c>
      <c r="F169" s="244">
        <v>360.69999999999999</v>
      </c>
      <c r="G169" s="37"/>
      <c r="H169" s="38"/>
    </row>
    <row r="170" s="2" customFormat="1" ht="16.8" customHeight="1">
      <c r="A170" s="37"/>
      <c r="B170" s="38"/>
      <c r="C170" s="243" t="s">
        <v>138</v>
      </c>
      <c r="D170" s="243" t="s">
        <v>668</v>
      </c>
      <c r="E170" s="18" t="s">
        <v>1</v>
      </c>
      <c r="F170" s="244">
        <v>360.69999999999999</v>
      </c>
      <c r="G170" s="37"/>
      <c r="H170" s="38"/>
    </row>
    <row r="171" s="2" customFormat="1" ht="16.8" customHeight="1">
      <c r="A171" s="37"/>
      <c r="B171" s="38"/>
      <c r="C171" s="245" t="s">
        <v>1469</v>
      </c>
      <c r="D171" s="37"/>
      <c r="E171" s="37"/>
      <c r="F171" s="37"/>
      <c r="G171" s="37"/>
      <c r="H171" s="38"/>
    </row>
    <row r="172" s="2" customFormat="1">
      <c r="A172" s="37"/>
      <c r="B172" s="38"/>
      <c r="C172" s="243" t="s">
        <v>664</v>
      </c>
      <c r="D172" s="243" t="s">
        <v>665</v>
      </c>
      <c r="E172" s="18" t="s">
        <v>247</v>
      </c>
      <c r="F172" s="244">
        <v>360.69999999999999</v>
      </c>
      <c r="G172" s="37"/>
      <c r="H172" s="38"/>
    </row>
    <row r="173" s="2" customFormat="1" ht="16.8" customHeight="1">
      <c r="A173" s="37"/>
      <c r="B173" s="38"/>
      <c r="C173" s="243" t="s">
        <v>670</v>
      </c>
      <c r="D173" s="243" t="s">
        <v>671</v>
      </c>
      <c r="E173" s="18" t="s">
        <v>247</v>
      </c>
      <c r="F173" s="244">
        <v>378.73500000000001</v>
      </c>
      <c r="G173" s="37"/>
      <c r="H173" s="38"/>
    </row>
    <row r="174" s="2" customFormat="1" ht="16.8" customHeight="1">
      <c r="A174" s="37"/>
      <c r="B174" s="38"/>
      <c r="C174" s="239" t="s">
        <v>141</v>
      </c>
      <c r="D174" s="240" t="s">
        <v>142</v>
      </c>
      <c r="E174" s="241" t="s">
        <v>1</v>
      </c>
      <c r="F174" s="242">
        <v>11.025</v>
      </c>
      <c r="G174" s="37"/>
      <c r="H174" s="38"/>
    </row>
    <row r="175" s="2" customFormat="1" ht="16.8" customHeight="1">
      <c r="A175" s="37"/>
      <c r="B175" s="38"/>
      <c r="C175" s="243" t="s">
        <v>1</v>
      </c>
      <c r="D175" s="243" t="s">
        <v>890</v>
      </c>
      <c r="E175" s="18" t="s">
        <v>1</v>
      </c>
      <c r="F175" s="244">
        <v>1.6499999999999999</v>
      </c>
      <c r="G175" s="37"/>
      <c r="H175" s="38"/>
    </row>
    <row r="176" s="2" customFormat="1" ht="16.8" customHeight="1">
      <c r="A176" s="37"/>
      <c r="B176" s="38"/>
      <c r="C176" s="243" t="s">
        <v>1</v>
      </c>
      <c r="D176" s="243" t="s">
        <v>891</v>
      </c>
      <c r="E176" s="18" t="s">
        <v>1</v>
      </c>
      <c r="F176" s="244">
        <v>2.625</v>
      </c>
      <c r="G176" s="37"/>
      <c r="H176" s="38"/>
    </row>
    <row r="177" s="2" customFormat="1" ht="16.8" customHeight="1">
      <c r="A177" s="37"/>
      <c r="B177" s="38"/>
      <c r="C177" s="243" t="s">
        <v>1</v>
      </c>
      <c r="D177" s="243" t="s">
        <v>892</v>
      </c>
      <c r="E177" s="18" t="s">
        <v>1</v>
      </c>
      <c r="F177" s="244">
        <v>1.5</v>
      </c>
      <c r="G177" s="37"/>
      <c r="H177" s="38"/>
    </row>
    <row r="178" s="2" customFormat="1" ht="16.8" customHeight="1">
      <c r="A178" s="37"/>
      <c r="B178" s="38"/>
      <c r="C178" s="243" t="s">
        <v>1</v>
      </c>
      <c r="D178" s="243" t="s">
        <v>893</v>
      </c>
      <c r="E178" s="18" t="s">
        <v>1</v>
      </c>
      <c r="F178" s="244">
        <v>1.5</v>
      </c>
      <c r="G178" s="37"/>
      <c r="H178" s="38"/>
    </row>
    <row r="179" s="2" customFormat="1" ht="16.8" customHeight="1">
      <c r="A179" s="37"/>
      <c r="B179" s="38"/>
      <c r="C179" s="243" t="s">
        <v>1</v>
      </c>
      <c r="D179" s="243" t="s">
        <v>894</v>
      </c>
      <c r="E179" s="18" t="s">
        <v>1</v>
      </c>
      <c r="F179" s="244">
        <v>1.5</v>
      </c>
      <c r="G179" s="37"/>
      <c r="H179" s="38"/>
    </row>
    <row r="180" s="2" customFormat="1" ht="16.8" customHeight="1">
      <c r="A180" s="37"/>
      <c r="B180" s="38"/>
      <c r="C180" s="243" t="s">
        <v>1</v>
      </c>
      <c r="D180" s="243" t="s">
        <v>895</v>
      </c>
      <c r="E180" s="18" t="s">
        <v>1</v>
      </c>
      <c r="F180" s="244">
        <v>2.25</v>
      </c>
      <c r="G180" s="37"/>
      <c r="H180" s="38"/>
    </row>
    <row r="181" s="2" customFormat="1" ht="16.8" customHeight="1">
      <c r="A181" s="37"/>
      <c r="B181" s="38"/>
      <c r="C181" s="243" t="s">
        <v>141</v>
      </c>
      <c r="D181" s="243" t="s">
        <v>283</v>
      </c>
      <c r="E181" s="18" t="s">
        <v>1</v>
      </c>
      <c r="F181" s="244">
        <v>11.025</v>
      </c>
      <c r="G181" s="37"/>
      <c r="H181" s="38"/>
    </row>
    <row r="182" s="2" customFormat="1" ht="16.8" customHeight="1">
      <c r="A182" s="37"/>
      <c r="B182" s="38"/>
      <c r="C182" s="245" t="s">
        <v>1469</v>
      </c>
      <c r="D182" s="37"/>
      <c r="E182" s="37"/>
      <c r="F182" s="37"/>
      <c r="G182" s="37"/>
      <c r="H182" s="38"/>
    </row>
    <row r="183" s="2" customFormat="1">
      <c r="A183" s="37"/>
      <c r="B183" s="38"/>
      <c r="C183" s="243" t="s">
        <v>887</v>
      </c>
      <c r="D183" s="243" t="s">
        <v>888</v>
      </c>
      <c r="E183" s="18" t="s">
        <v>247</v>
      </c>
      <c r="F183" s="244">
        <v>11.025</v>
      </c>
      <c r="G183" s="37"/>
      <c r="H183" s="38"/>
    </row>
    <row r="184" s="2" customFormat="1" ht="16.8" customHeight="1">
      <c r="A184" s="37"/>
      <c r="B184" s="38"/>
      <c r="C184" s="243" t="s">
        <v>883</v>
      </c>
      <c r="D184" s="243" t="s">
        <v>884</v>
      </c>
      <c r="E184" s="18" t="s">
        <v>247</v>
      </c>
      <c r="F184" s="244">
        <v>11.025</v>
      </c>
      <c r="G184" s="37"/>
      <c r="H184" s="38"/>
    </row>
    <row r="185" s="2" customFormat="1" ht="16.8" customHeight="1">
      <c r="A185" s="37"/>
      <c r="B185" s="38"/>
      <c r="C185" s="243" t="s">
        <v>899</v>
      </c>
      <c r="D185" s="243" t="s">
        <v>900</v>
      </c>
      <c r="E185" s="18" t="s">
        <v>247</v>
      </c>
      <c r="F185" s="244">
        <v>12.128</v>
      </c>
      <c r="G185" s="37"/>
      <c r="H185" s="38"/>
    </row>
    <row r="186" s="2" customFormat="1" ht="16.8" customHeight="1">
      <c r="A186" s="37"/>
      <c r="B186" s="38"/>
      <c r="C186" s="239" t="s">
        <v>1464</v>
      </c>
      <c r="D186" s="240" t="s">
        <v>1465</v>
      </c>
      <c r="E186" s="241" t="s">
        <v>1</v>
      </c>
      <c r="F186" s="242">
        <v>0</v>
      </c>
      <c r="G186" s="37"/>
      <c r="H186" s="38"/>
    </row>
    <row r="187" s="2" customFormat="1" ht="16.8" customHeight="1">
      <c r="A187" s="37"/>
      <c r="B187" s="38"/>
      <c r="C187" s="239" t="s">
        <v>1466</v>
      </c>
      <c r="D187" s="240" t="s">
        <v>1467</v>
      </c>
      <c r="E187" s="241" t="s">
        <v>1</v>
      </c>
      <c r="F187" s="242">
        <v>0</v>
      </c>
      <c r="G187" s="37"/>
      <c r="H187" s="38"/>
    </row>
    <row r="188" s="2" customFormat="1" ht="16.8" customHeight="1">
      <c r="A188" s="37"/>
      <c r="B188" s="38"/>
      <c r="C188" s="239" t="s">
        <v>144</v>
      </c>
      <c r="D188" s="240" t="s">
        <v>145</v>
      </c>
      <c r="E188" s="241" t="s">
        <v>1</v>
      </c>
      <c r="F188" s="242">
        <v>11.33</v>
      </c>
      <c r="G188" s="37"/>
      <c r="H188" s="38"/>
    </row>
    <row r="189" s="2" customFormat="1" ht="16.8" customHeight="1">
      <c r="A189" s="37"/>
      <c r="B189" s="38"/>
      <c r="C189" s="243" t="s">
        <v>1</v>
      </c>
      <c r="D189" s="243" t="s">
        <v>535</v>
      </c>
      <c r="E189" s="18" t="s">
        <v>1</v>
      </c>
      <c r="F189" s="244">
        <v>11.33</v>
      </c>
      <c r="G189" s="37"/>
      <c r="H189" s="38"/>
    </row>
    <row r="190" s="2" customFormat="1" ht="16.8" customHeight="1">
      <c r="A190" s="37"/>
      <c r="B190" s="38"/>
      <c r="C190" s="243" t="s">
        <v>144</v>
      </c>
      <c r="D190" s="243" t="s">
        <v>207</v>
      </c>
      <c r="E190" s="18" t="s">
        <v>1</v>
      </c>
      <c r="F190" s="244">
        <v>11.33</v>
      </c>
      <c r="G190" s="37"/>
      <c r="H190" s="38"/>
    </row>
    <row r="191" s="2" customFormat="1" ht="16.8" customHeight="1">
      <c r="A191" s="37"/>
      <c r="B191" s="38"/>
      <c r="C191" s="245" t="s">
        <v>1469</v>
      </c>
      <c r="D191" s="37"/>
      <c r="E191" s="37"/>
      <c r="F191" s="37"/>
      <c r="G191" s="37"/>
      <c r="H191" s="38"/>
    </row>
    <row r="192" s="2" customFormat="1" ht="16.8" customHeight="1">
      <c r="A192" s="37"/>
      <c r="B192" s="38"/>
      <c r="C192" s="243" t="s">
        <v>532</v>
      </c>
      <c r="D192" s="243" t="s">
        <v>533</v>
      </c>
      <c r="E192" s="18" t="s">
        <v>247</v>
      </c>
      <c r="F192" s="244">
        <v>11.33</v>
      </c>
      <c r="G192" s="37"/>
      <c r="H192" s="38"/>
    </row>
    <row r="193" s="2" customFormat="1" ht="16.8" customHeight="1">
      <c r="A193" s="37"/>
      <c r="B193" s="38"/>
      <c r="C193" s="243" t="s">
        <v>554</v>
      </c>
      <c r="D193" s="243" t="s">
        <v>555</v>
      </c>
      <c r="E193" s="18" t="s">
        <v>247</v>
      </c>
      <c r="F193" s="244">
        <v>22.66</v>
      </c>
      <c r="G193" s="37"/>
      <c r="H193" s="38"/>
    </row>
    <row r="194" s="2" customFormat="1" ht="16.8" customHeight="1">
      <c r="A194" s="37"/>
      <c r="B194" s="38"/>
      <c r="C194" s="243" t="s">
        <v>537</v>
      </c>
      <c r="D194" s="243" t="s">
        <v>538</v>
      </c>
      <c r="E194" s="18" t="s">
        <v>225</v>
      </c>
      <c r="F194" s="244">
        <v>0.14799999999999999</v>
      </c>
      <c r="G194" s="37"/>
      <c r="H194" s="38"/>
    </row>
    <row r="195" s="2" customFormat="1">
      <c r="A195" s="37"/>
      <c r="B195" s="38"/>
      <c r="C195" s="243" t="s">
        <v>559</v>
      </c>
      <c r="D195" s="243" t="s">
        <v>560</v>
      </c>
      <c r="E195" s="18" t="s">
        <v>247</v>
      </c>
      <c r="F195" s="244">
        <v>530.84900000000005</v>
      </c>
      <c r="G195" s="37"/>
      <c r="H195" s="38"/>
    </row>
    <row r="196" s="2" customFormat="1">
      <c r="A196" s="37"/>
      <c r="B196" s="38"/>
      <c r="C196" s="243" t="s">
        <v>566</v>
      </c>
      <c r="D196" s="243" t="s">
        <v>567</v>
      </c>
      <c r="E196" s="18" t="s">
        <v>247</v>
      </c>
      <c r="F196" s="244">
        <v>530.84900000000005</v>
      </c>
      <c r="G196" s="37"/>
      <c r="H196" s="38"/>
    </row>
    <row r="197" s="2" customFormat="1" ht="16.8" customHeight="1">
      <c r="A197" s="37"/>
      <c r="B197" s="38"/>
      <c r="C197" s="239" t="s">
        <v>147</v>
      </c>
      <c r="D197" s="240" t="s">
        <v>147</v>
      </c>
      <c r="E197" s="241" t="s">
        <v>1</v>
      </c>
      <c r="F197" s="242">
        <v>89.200000000000003</v>
      </c>
      <c r="G197" s="37"/>
      <c r="H197" s="38"/>
    </row>
    <row r="198" s="2" customFormat="1" ht="16.8" customHeight="1">
      <c r="A198" s="37"/>
      <c r="B198" s="38"/>
      <c r="C198" s="243" t="s">
        <v>1</v>
      </c>
      <c r="D198" s="243" t="s">
        <v>374</v>
      </c>
      <c r="E198" s="18" t="s">
        <v>1</v>
      </c>
      <c r="F198" s="244">
        <v>89.200000000000003</v>
      </c>
      <c r="G198" s="37"/>
      <c r="H198" s="38"/>
    </row>
    <row r="199" s="2" customFormat="1" ht="16.8" customHeight="1">
      <c r="A199" s="37"/>
      <c r="B199" s="38"/>
      <c r="C199" s="243" t="s">
        <v>147</v>
      </c>
      <c r="D199" s="243" t="s">
        <v>375</v>
      </c>
      <c r="E199" s="18" t="s">
        <v>1</v>
      </c>
      <c r="F199" s="244">
        <v>89.200000000000003</v>
      </c>
      <c r="G199" s="37"/>
      <c r="H199" s="38"/>
    </row>
    <row r="200" s="2" customFormat="1" ht="16.8" customHeight="1">
      <c r="A200" s="37"/>
      <c r="B200" s="38"/>
      <c r="C200" s="245" t="s">
        <v>1469</v>
      </c>
      <c r="D200" s="37"/>
      <c r="E200" s="37"/>
      <c r="F200" s="37"/>
      <c r="G200" s="37"/>
      <c r="H200" s="38"/>
    </row>
    <row r="201" s="2" customFormat="1" ht="16.8" customHeight="1">
      <c r="A201" s="37"/>
      <c r="B201" s="38"/>
      <c r="C201" s="243" t="s">
        <v>371</v>
      </c>
      <c r="D201" s="243" t="s">
        <v>372</v>
      </c>
      <c r="E201" s="18" t="s">
        <v>247</v>
      </c>
      <c r="F201" s="244">
        <v>440.89999999999998</v>
      </c>
      <c r="G201" s="37"/>
      <c r="H201" s="38"/>
    </row>
    <row r="202" s="2" customFormat="1" ht="16.8" customHeight="1">
      <c r="A202" s="37"/>
      <c r="B202" s="38"/>
      <c r="C202" s="243" t="s">
        <v>576</v>
      </c>
      <c r="D202" s="243" t="s">
        <v>577</v>
      </c>
      <c r="E202" s="18" t="s">
        <v>247</v>
      </c>
      <c r="F202" s="244">
        <v>435.89999999999998</v>
      </c>
      <c r="G202" s="37"/>
      <c r="H202" s="38"/>
    </row>
    <row r="203" s="2" customFormat="1" ht="16.8" customHeight="1">
      <c r="A203" s="37"/>
      <c r="B203" s="38"/>
      <c r="C203" s="243" t="s">
        <v>813</v>
      </c>
      <c r="D203" s="243" t="s">
        <v>814</v>
      </c>
      <c r="E203" s="18" t="s">
        <v>247</v>
      </c>
      <c r="F203" s="244">
        <v>89.200000000000003</v>
      </c>
      <c r="G203" s="37"/>
      <c r="H203" s="38"/>
    </row>
    <row r="204" s="2" customFormat="1" ht="16.8" customHeight="1">
      <c r="A204" s="37"/>
      <c r="B204" s="38"/>
      <c r="C204" s="243" t="s">
        <v>818</v>
      </c>
      <c r="D204" s="243" t="s">
        <v>819</v>
      </c>
      <c r="E204" s="18" t="s">
        <v>287</v>
      </c>
      <c r="F204" s="244">
        <v>89.200000000000003</v>
      </c>
      <c r="G204" s="37"/>
      <c r="H204" s="38"/>
    </row>
    <row r="205" s="2" customFormat="1">
      <c r="A205" s="37"/>
      <c r="B205" s="38"/>
      <c r="C205" s="243" t="s">
        <v>822</v>
      </c>
      <c r="D205" s="243" t="s">
        <v>823</v>
      </c>
      <c r="E205" s="18" t="s">
        <v>247</v>
      </c>
      <c r="F205" s="244">
        <v>89.200000000000003</v>
      </c>
      <c r="G205" s="37"/>
      <c r="H205" s="38"/>
    </row>
    <row r="206" s="2" customFormat="1" ht="16.8" customHeight="1">
      <c r="A206" s="37"/>
      <c r="B206" s="38"/>
      <c r="C206" s="243" t="s">
        <v>580</v>
      </c>
      <c r="D206" s="243" t="s">
        <v>581</v>
      </c>
      <c r="E206" s="18" t="s">
        <v>247</v>
      </c>
      <c r="F206" s="244">
        <v>457.69499999999999</v>
      </c>
      <c r="G206" s="37"/>
      <c r="H206" s="38"/>
    </row>
    <row r="207" s="2" customFormat="1">
      <c r="A207" s="37"/>
      <c r="B207" s="38"/>
      <c r="C207" s="243" t="s">
        <v>826</v>
      </c>
      <c r="D207" s="243" t="s">
        <v>827</v>
      </c>
      <c r="E207" s="18" t="s">
        <v>247</v>
      </c>
      <c r="F207" s="244">
        <v>107.932</v>
      </c>
      <c r="G207" s="37"/>
      <c r="H207" s="38"/>
    </row>
    <row r="208" s="2" customFormat="1" ht="16.8" customHeight="1">
      <c r="A208" s="37"/>
      <c r="B208" s="38"/>
      <c r="C208" s="239" t="s">
        <v>149</v>
      </c>
      <c r="D208" s="240" t="s">
        <v>149</v>
      </c>
      <c r="E208" s="241" t="s">
        <v>1</v>
      </c>
      <c r="F208" s="242">
        <v>346.69999999999999</v>
      </c>
      <c r="G208" s="37"/>
      <c r="H208" s="38"/>
    </row>
    <row r="209" s="2" customFormat="1" ht="16.8" customHeight="1">
      <c r="A209" s="37"/>
      <c r="B209" s="38"/>
      <c r="C209" s="243" t="s">
        <v>1</v>
      </c>
      <c r="D209" s="243" t="s">
        <v>376</v>
      </c>
      <c r="E209" s="18" t="s">
        <v>1</v>
      </c>
      <c r="F209" s="244">
        <v>346.69999999999999</v>
      </c>
      <c r="G209" s="37"/>
      <c r="H209" s="38"/>
    </row>
    <row r="210" s="2" customFormat="1" ht="16.8" customHeight="1">
      <c r="A210" s="37"/>
      <c r="B210" s="38"/>
      <c r="C210" s="243" t="s">
        <v>149</v>
      </c>
      <c r="D210" s="243" t="s">
        <v>377</v>
      </c>
      <c r="E210" s="18" t="s">
        <v>1</v>
      </c>
      <c r="F210" s="244">
        <v>346.69999999999999</v>
      </c>
      <c r="G210" s="37"/>
      <c r="H210" s="38"/>
    </row>
    <row r="211" s="2" customFormat="1" ht="16.8" customHeight="1">
      <c r="A211" s="37"/>
      <c r="B211" s="38"/>
      <c r="C211" s="245" t="s">
        <v>1469</v>
      </c>
      <c r="D211" s="37"/>
      <c r="E211" s="37"/>
      <c r="F211" s="37"/>
      <c r="G211" s="37"/>
      <c r="H211" s="38"/>
    </row>
    <row r="212" s="2" customFormat="1" ht="16.8" customHeight="1">
      <c r="A212" s="37"/>
      <c r="B212" s="38"/>
      <c r="C212" s="243" t="s">
        <v>371</v>
      </c>
      <c r="D212" s="243" t="s">
        <v>372</v>
      </c>
      <c r="E212" s="18" t="s">
        <v>247</v>
      </c>
      <c r="F212" s="244">
        <v>440.89999999999998</v>
      </c>
      <c r="G212" s="37"/>
      <c r="H212" s="38"/>
    </row>
    <row r="213" s="2" customFormat="1" ht="16.8" customHeight="1">
      <c r="A213" s="37"/>
      <c r="B213" s="38"/>
      <c r="C213" s="243" t="s">
        <v>576</v>
      </c>
      <c r="D213" s="243" t="s">
        <v>577</v>
      </c>
      <c r="E213" s="18" t="s">
        <v>247</v>
      </c>
      <c r="F213" s="244">
        <v>435.89999999999998</v>
      </c>
      <c r="G213" s="37"/>
      <c r="H213" s="38"/>
    </row>
    <row r="214" s="2" customFormat="1" ht="16.8" customHeight="1">
      <c r="A214" s="37"/>
      <c r="B214" s="38"/>
      <c r="C214" s="243" t="s">
        <v>838</v>
      </c>
      <c r="D214" s="243" t="s">
        <v>839</v>
      </c>
      <c r="E214" s="18" t="s">
        <v>247</v>
      </c>
      <c r="F214" s="244">
        <v>346.69999999999999</v>
      </c>
      <c r="G214" s="37"/>
      <c r="H214" s="38"/>
    </row>
    <row r="215" s="2" customFormat="1" ht="16.8" customHeight="1">
      <c r="A215" s="37"/>
      <c r="B215" s="38"/>
      <c r="C215" s="243" t="s">
        <v>843</v>
      </c>
      <c r="D215" s="243" t="s">
        <v>844</v>
      </c>
      <c r="E215" s="18" t="s">
        <v>247</v>
      </c>
      <c r="F215" s="244">
        <v>346.69999999999999</v>
      </c>
      <c r="G215" s="37"/>
      <c r="H215" s="38"/>
    </row>
    <row r="216" s="2" customFormat="1" ht="16.8" customHeight="1">
      <c r="A216" s="37"/>
      <c r="B216" s="38"/>
      <c r="C216" s="243" t="s">
        <v>847</v>
      </c>
      <c r="D216" s="243" t="s">
        <v>848</v>
      </c>
      <c r="E216" s="18" t="s">
        <v>247</v>
      </c>
      <c r="F216" s="244">
        <v>346.69999999999999</v>
      </c>
      <c r="G216" s="37"/>
      <c r="H216" s="38"/>
    </row>
    <row r="217" s="2" customFormat="1" ht="16.8" customHeight="1">
      <c r="A217" s="37"/>
      <c r="B217" s="38"/>
      <c r="C217" s="243" t="s">
        <v>859</v>
      </c>
      <c r="D217" s="243" t="s">
        <v>860</v>
      </c>
      <c r="E217" s="18" t="s">
        <v>247</v>
      </c>
      <c r="F217" s="244">
        <v>346.69999999999999</v>
      </c>
      <c r="G217" s="37"/>
      <c r="H217" s="38"/>
    </row>
    <row r="218" s="2" customFormat="1" ht="16.8" customHeight="1">
      <c r="A218" s="37"/>
      <c r="B218" s="38"/>
      <c r="C218" s="243" t="s">
        <v>868</v>
      </c>
      <c r="D218" s="243" t="s">
        <v>869</v>
      </c>
      <c r="E218" s="18" t="s">
        <v>287</v>
      </c>
      <c r="F218" s="244">
        <v>346.69999999999999</v>
      </c>
      <c r="G218" s="37"/>
      <c r="H218" s="38"/>
    </row>
    <row r="219" s="2" customFormat="1" ht="16.8" customHeight="1">
      <c r="A219" s="37"/>
      <c r="B219" s="38"/>
      <c r="C219" s="243" t="s">
        <v>580</v>
      </c>
      <c r="D219" s="243" t="s">
        <v>581</v>
      </c>
      <c r="E219" s="18" t="s">
        <v>247</v>
      </c>
      <c r="F219" s="244">
        <v>457.69499999999999</v>
      </c>
      <c r="G219" s="37"/>
      <c r="H219" s="38"/>
    </row>
    <row r="220" s="2" customFormat="1" ht="16.8" customHeight="1">
      <c r="A220" s="37"/>
      <c r="B220" s="38"/>
      <c r="C220" s="243" t="s">
        <v>872</v>
      </c>
      <c r="D220" s="243" t="s">
        <v>873</v>
      </c>
      <c r="E220" s="18" t="s">
        <v>287</v>
      </c>
      <c r="F220" s="244">
        <v>364.03500000000002</v>
      </c>
      <c r="G220" s="37"/>
      <c r="H220" s="38"/>
    </row>
    <row r="221" s="2" customFormat="1">
      <c r="A221" s="37"/>
      <c r="B221" s="38"/>
      <c r="C221" s="243" t="s">
        <v>863</v>
      </c>
      <c r="D221" s="243" t="s">
        <v>864</v>
      </c>
      <c r="E221" s="18" t="s">
        <v>247</v>
      </c>
      <c r="F221" s="244">
        <v>381.37</v>
      </c>
      <c r="G221" s="37"/>
      <c r="H221" s="38"/>
    </row>
    <row r="222" s="2" customFormat="1" ht="16.8" customHeight="1">
      <c r="A222" s="37"/>
      <c r="B222" s="38"/>
      <c r="C222" s="239" t="s">
        <v>151</v>
      </c>
      <c r="D222" s="240" t="s">
        <v>151</v>
      </c>
      <c r="E222" s="241" t="s">
        <v>1</v>
      </c>
      <c r="F222" s="242">
        <v>0</v>
      </c>
      <c r="G222" s="37"/>
      <c r="H222" s="38"/>
    </row>
    <row r="223" s="2" customFormat="1" ht="16.8" customHeight="1">
      <c r="A223" s="37"/>
      <c r="B223" s="38"/>
      <c r="C223" s="243" t="s">
        <v>1</v>
      </c>
      <c r="D223" s="243" t="s">
        <v>77</v>
      </c>
      <c r="E223" s="18" t="s">
        <v>1</v>
      </c>
      <c r="F223" s="244">
        <v>0</v>
      </c>
      <c r="G223" s="37"/>
      <c r="H223" s="38"/>
    </row>
    <row r="224" s="2" customFormat="1" ht="16.8" customHeight="1">
      <c r="A224" s="37"/>
      <c r="B224" s="38"/>
      <c r="C224" s="243" t="s">
        <v>151</v>
      </c>
      <c r="D224" s="243" t="s">
        <v>378</v>
      </c>
      <c r="E224" s="18" t="s">
        <v>1</v>
      </c>
      <c r="F224" s="244">
        <v>0</v>
      </c>
      <c r="G224" s="37"/>
      <c r="H224" s="38"/>
    </row>
    <row r="225" s="2" customFormat="1" ht="16.8" customHeight="1">
      <c r="A225" s="37"/>
      <c r="B225" s="38"/>
      <c r="C225" s="245" t="s">
        <v>1469</v>
      </c>
      <c r="D225" s="37"/>
      <c r="E225" s="37"/>
      <c r="F225" s="37"/>
      <c r="G225" s="37"/>
      <c r="H225" s="38"/>
    </row>
    <row r="226" s="2" customFormat="1" ht="16.8" customHeight="1">
      <c r="A226" s="37"/>
      <c r="B226" s="38"/>
      <c r="C226" s="243" t="s">
        <v>371</v>
      </c>
      <c r="D226" s="243" t="s">
        <v>372</v>
      </c>
      <c r="E226" s="18" t="s">
        <v>247</v>
      </c>
      <c r="F226" s="244">
        <v>440.89999999999998</v>
      </c>
      <c r="G226" s="37"/>
      <c r="H226" s="38"/>
    </row>
    <row r="227" s="2" customFormat="1" ht="16.8" customHeight="1">
      <c r="A227" s="37"/>
      <c r="B227" s="38"/>
      <c r="C227" s="243" t="s">
        <v>813</v>
      </c>
      <c r="D227" s="243" t="s">
        <v>814</v>
      </c>
      <c r="E227" s="18" t="s">
        <v>247</v>
      </c>
      <c r="F227" s="244">
        <v>89.200000000000003</v>
      </c>
      <c r="G227" s="37"/>
      <c r="H227" s="38"/>
    </row>
    <row r="228" s="2" customFormat="1" ht="16.8" customHeight="1">
      <c r="A228" s="37"/>
      <c r="B228" s="38"/>
      <c r="C228" s="243" t="s">
        <v>818</v>
      </c>
      <c r="D228" s="243" t="s">
        <v>819</v>
      </c>
      <c r="E228" s="18" t="s">
        <v>287</v>
      </c>
      <c r="F228" s="244">
        <v>89.200000000000003</v>
      </c>
      <c r="G228" s="37"/>
      <c r="H228" s="38"/>
    </row>
    <row r="229" s="2" customFormat="1">
      <c r="A229" s="37"/>
      <c r="B229" s="38"/>
      <c r="C229" s="243" t="s">
        <v>822</v>
      </c>
      <c r="D229" s="243" t="s">
        <v>823</v>
      </c>
      <c r="E229" s="18" t="s">
        <v>247</v>
      </c>
      <c r="F229" s="244">
        <v>89.200000000000003</v>
      </c>
      <c r="G229" s="37"/>
      <c r="H229" s="38"/>
    </row>
    <row r="230" s="2" customFormat="1">
      <c r="A230" s="37"/>
      <c r="B230" s="38"/>
      <c r="C230" s="243" t="s">
        <v>826</v>
      </c>
      <c r="D230" s="243" t="s">
        <v>827</v>
      </c>
      <c r="E230" s="18" t="s">
        <v>247</v>
      </c>
      <c r="F230" s="244">
        <v>107.932</v>
      </c>
      <c r="G230" s="37"/>
      <c r="H230" s="38"/>
    </row>
    <row r="231" s="2" customFormat="1" ht="16.8" customHeight="1">
      <c r="A231" s="37"/>
      <c r="B231" s="38"/>
      <c r="C231" s="239" t="s">
        <v>152</v>
      </c>
      <c r="D231" s="240" t="s">
        <v>152</v>
      </c>
      <c r="E231" s="241" t="s">
        <v>1</v>
      </c>
      <c r="F231" s="242">
        <v>0</v>
      </c>
      <c r="G231" s="37"/>
      <c r="H231" s="38"/>
    </row>
    <row r="232" s="2" customFormat="1" ht="16.8" customHeight="1">
      <c r="A232" s="37"/>
      <c r="B232" s="38"/>
      <c r="C232" s="243" t="s">
        <v>1</v>
      </c>
      <c r="D232" s="243" t="s">
        <v>77</v>
      </c>
      <c r="E232" s="18" t="s">
        <v>1</v>
      </c>
      <c r="F232" s="244">
        <v>0</v>
      </c>
      <c r="G232" s="37"/>
      <c r="H232" s="38"/>
    </row>
    <row r="233" s="2" customFormat="1" ht="16.8" customHeight="1">
      <c r="A233" s="37"/>
      <c r="B233" s="38"/>
      <c r="C233" s="243" t="s">
        <v>152</v>
      </c>
      <c r="D233" s="243" t="s">
        <v>379</v>
      </c>
      <c r="E233" s="18" t="s">
        <v>1</v>
      </c>
      <c r="F233" s="244">
        <v>0</v>
      </c>
      <c r="G233" s="37"/>
      <c r="H233" s="38"/>
    </row>
    <row r="234" s="2" customFormat="1" ht="16.8" customHeight="1">
      <c r="A234" s="37"/>
      <c r="B234" s="38"/>
      <c r="C234" s="245" t="s">
        <v>1469</v>
      </c>
      <c r="D234" s="37"/>
      <c r="E234" s="37"/>
      <c r="F234" s="37"/>
      <c r="G234" s="37"/>
      <c r="H234" s="38"/>
    </row>
    <row r="235" s="2" customFormat="1" ht="16.8" customHeight="1">
      <c r="A235" s="37"/>
      <c r="B235" s="38"/>
      <c r="C235" s="243" t="s">
        <v>371</v>
      </c>
      <c r="D235" s="243" t="s">
        <v>372</v>
      </c>
      <c r="E235" s="18" t="s">
        <v>247</v>
      </c>
      <c r="F235" s="244">
        <v>440.89999999999998</v>
      </c>
      <c r="G235" s="37"/>
      <c r="H235" s="38"/>
    </row>
    <row r="236" s="2" customFormat="1" ht="16.8" customHeight="1">
      <c r="A236" s="37"/>
      <c r="B236" s="38"/>
      <c r="C236" s="243" t="s">
        <v>838</v>
      </c>
      <c r="D236" s="243" t="s">
        <v>839</v>
      </c>
      <c r="E236" s="18" t="s">
        <v>247</v>
      </c>
      <c r="F236" s="244">
        <v>346.69999999999999</v>
      </c>
      <c r="G236" s="37"/>
      <c r="H236" s="38"/>
    </row>
    <row r="237" s="2" customFormat="1" ht="16.8" customHeight="1">
      <c r="A237" s="37"/>
      <c r="B237" s="38"/>
      <c r="C237" s="243" t="s">
        <v>843</v>
      </c>
      <c r="D237" s="243" t="s">
        <v>844</v>
      </c>
      <c r="E237" s="18" t="s">
        <v>247</v>
      </c>
      <c r="F237" s="244">
        <v>346.69999999999999</v>
      </c>
      <c r="G237" s="37"/>
      <c r="H237" s="38"/>
    </row>
    <row r="238" s="2" customFormat="1" ht="16.8" customHeight="1">
      <c r="A238" s="37"/>
      <c r="B238" s="38"/>
      <c r="C238" s="243" t="s">
        <v>847</v>
      </c>
      <c r="D238" s="243" t="s">
        <v>848</v>
      </c>
      <c r="E238" s="18" t="s">
        <v>247</v>
      </c>
      <c r="F238" s="244">
        <v>346.69999999999999</v>
      </c>
      <c r="G238" s="37"/>
      <c r="H238" s="38"/>
    </row>
    <row r="239" s="2" customFormat="1" ht="16.8" customHeight="1">
      <c r="A239" s="37"/>
      <c r="B239" s="38"/>
      <c r="C239" s="243" t="s">
        <v>859</v>
      </c>
      <c r="D239" s="243" t="s">
        <v>860</v>
      </c>
      <c r="E239" s="18" t="s">
        <v>247</v>
      </c>
      <c r="F239" s="244">
        <v>346.69999999999999</v>
      </c>
      <c r="G239" s="37"/>
      <c r="H239" s="38"/>
    </row>
    <row r="240" s="2" customFormat="1" ht="16.8" customHeight="1">
      <c r="A240" s="37"/>
      <c r="B240" s="38"/>
      <c r="C240" s="243" t="s">
        <v>868</v>
      </c>
      <c r="D240" s="243" t="s">
        <v>869</v>
      </c>
      <c r="E240" s="18" t="s">
        <v>287</v>
      </c>
      <c r="F240" s="244">
        <v>346.69999999999999</v>
      </c>
      <c r="G240" s="37"/>
      <c r="H240" s="38"/>
    </row>
    <row r="241" s="2" customFormat="1" ht="16.8" customHeight="1">
      <c r="A241" s="37"/>
      <c r="B241" s="38"/>
      <c r="C241" s="243" t="s">
        <v>872</v>
      </c>
      <c r="D241" s="243" t="s">
        <v>873</v>
      </c>
      <c r="E241" s="18" t="s">
        <v>287</v>
      </c>
      <c r="F241" s="244">
        <v>364.03500000000002</v>
      </c>
      <c r="G241" s="37"/>
      <c r="H241" s="38"/>
    </row>
    <row r="242" s="2" customFormat="1">
      <c r="A242" s="37"/>
      <c r="B242" s="38"/>
      <c r="C242" s="243" t="s">
        <v>863</v>
      </c>
      <c r="D242" s="243" t="s">
        <v>864</v>
      </c>
      <c r="E242" s="18" t="s">
        <v>247</v>
      </c>
      <c r="F242" s="244">
        <v>381.37</v>
      </c>
      <c r="G242" s="37"/>
      <c r="H242" s="38"/>
    </row>
    <row r="243" s="2" customFormat="1" ht="16.8" customHeight="1">
      <c r="A243" s="37"/>
      <c r="B243" s="38"/>
      <c r="C243" s="239" t="s">
        <v>153</v>
      </c>
      <c r="D243" s="240" t="s">
        <v>153</v>
      </c>
      <c r="E243" s="241" t="s">
        <v>1</v>
      </c>
      <c r="F243" s="242">
        <v>0</v>
      </c>
      <c r="G243" s="37"/>
      <c r="H243" s="38"/>
    </row>
    <row r="244" s="2" customFormat="1" ht="16.8" customHeight="1">
      <c r="A244" s="37"/>
      <c r="B244" s="38"/>
      <c r="C244" s="243" t="s">
        <v>1</v>
      </c>
      <c r="D244" s="243" t="s">
        <v>77</v>
      </c>
      <c r="E244" s="18" t="s">
        <v>1</v>
      </c>
      <c r="F244" s="244">
        <v>0</v>
      </c>
      <c r="G244" s="37"/>
      <c r="H244" s="38"/>
    </row>
    <row r="245" s="2" customFormat="1" ht="16.8" customHeight="1">
      <c r="A245" s="37"/>
      <c r="B245" s="38"/>
      <c r="C245" s="243" t="s">
        <v>153</v>
      </c>
      <c r="D245" s="243" t="s">
        <v>380</v>
      </c>
      <c r="E245" s="18" t="s">
        <v>1</v>
      </c>
      <c r="F245" s="244">
        <v>0</v>
      </c>
      <c r="G245" s="37"/>
      <c r="H245" s="38"/>
    </row>
    <row r="246" s="2" customFormat="1" ht="16.8" customHeight="1">
      <c r="A246" s="37"/>
      <c r="B246" s="38"/>
      <c r="C246" s="245" t="s">
        <v>1469</v>
      </c>
      <c r="D246" s="37"/>
      <c r="E246" s="37"/>
      <c r="F246" s="37"/>
      <c r="G246" s="37"/>
      <c r="H246" s="38"/>
    </row>
    <row r="247" s="2" customFormat="1" ht="16.8" customHeight="1">
      <c r="A247" s="37"/>
      <c r="B247" s="38"/>
      <c r="C247" s="243" t="s">
        <v>371</v>
      </c>
      <c r="D247" s="243" t="s">
        <v>372</v>
      </c>
      <c r="E247" s="18" t="s">
        <v>247</v>
      </c>
      <c r="F247" s="244">
        <v>440.89999999999998</v>
      </c>
      <c r="G247" s="37"/>
      <c r="H247" s="38"/>
    </row>
    <row r="248" s="2" customFormat="1" ht="16.8" customHeight="1">
      <c r="A248" s="37"/>
      <c r="B248" s="38"/>
      <c r="C248" s="243" t="s">
        <v>813</v>
      </c>
      <c r="D248" s="243" t="s">
        <v>814</v>
      </c>
      <c r="E248" s="18" t="s">
        <v>247</v>
      </c>
      <c r="F248" s="244">
        <v>89.200000000000003</v>
      </c>
      <c r="G248" s="37"/>
      <c r="H248" s="38"/>
    </row>
    <row r="249" s="2" customFormat="1" ht="16.8" customHeight="1">
      <c r="A249" s="37"/>
      <c r="B249" s="38"/>
      <c r="C249" s="243" t="s">
        <v>818</v>
      </c>
      <c r="D249" s="243" t="s">
        <v>819</v>
      </c>
      <c r="E249" s="18" t="s">
        <v>287</v>
      </c>
      <c r="F249" s="244">
        <v>89.200000000000003</v>
      </c>
      <c r="G249" s="37"/>
      <c r="H249" s="38"/>
    </row>
    <row r="250" s="2" customFormat="1">
      <c r="A250" s="37"/>
      <c r="B250" s="38"/>
      <c r="C250" s="243" t="s">
        <v>822</v>
      </c>
      <c r="D250" s="243" t="s">
        <v>823</v>
      </c>
      <c r="E250" s="18" t="s">
        <v>247</v>
      </c>
      <c r="F250" s="244">
        <v>89.200000000000003</v>
      </c>
      <c r="G250" s="37"/>
      <c r="H250" s="38"/>
    </row>
    <row r="251" s="2" customFormat="1">
      <c r="A251" s="37"/>
      <c r="B251" s="38"/>
      <c r="C251" s="243" t="s">
        <v>826</v>
      </c>
      <c r="D251" s="243" t="s">
        <v>827</v>
      </c>
      <c r="E251" s="18" t="s">
        <v>247</v>
      </c>
      <c r="F251" s="244">
        <v>107.932</v>
      </c>
      <c r="G251" s="37"/>
      <c r="H251" s="38"/>
    </row>
    <row r="252" s="2" customFormat="1" ht="16.8" customHeight="1">
      <c r="A252" s="37"/>
      <c r="B252" s="38"/>
      <c r="C252" s="239" t="s">
        <v>154</v>
      </c>
      <c r="D252" s="240" t="s">
        <v>154</v>
      </c>
      <c r="E252" s="241" t="s">
        <v>1</v>
      </c>
      <c r="F252" s="242">
        <v>5</v>
      </c>
      <c r="G252" s="37"/>
      <c r="H252" s="38"/>
    </row>
    <row r="253" s="2" customFormat="1" ht="16.8" customHeight="1">
      <c r="A253" s="37"/>
      <c r="B253" s="38"/>
      <c r="C253" s="243" t="s">
        <v>1</v>
      </c>
      <c r="D253" s="243" t="s">
        <v>381</v>
      </c>
      <c r="E253" s="18" t="s">
        <v>1</v>
      </c>
      <c r="F253" s="244">
        <v>5</v>
      </c>
      <c r="G253" s="37"/>
      <c r="H253" s="38"/>
    </row>
    <row r="254" s="2" customFormat="1" ht="16.8" customHeight="1">
      <c r="A254" s="37"/>
      <c r="B254" s="38"/>
      <c r="C254" s="243" t="s">
        <v>154</v>
      </c>
      <c r="D254" s="243" t="s">
        <v>382</v>
      </c>
      <c r="E254" s="18" t="s">
        <v>1</v>
      </c>
      <c r="F254" s="244">
        <v>5</v>
      </c>
      <c r="G254" s="37"/>
      <c r="H254" s="38"/>
    </row>
    <row r="255" s="2" customFormat="1" ht="16.8" customHeight="1">
      <c r="A255" s="37"/>
      <c r="B255" s="38"/>
      <c r="C255" s="245" t="s">
        <v>1469</v>
      </c>
      <c r="D255" s="37"/>
      <c r="E255" s="37"/>
      <c r="F255" s="37"/>
      <c r="G255" s="37"/>
      <c r="H255" s="38"/>
    </row>
    <row r="256" s="2" customFormat="1" ht="16.8" customHeight="1">
      <c r="A256" s="37"/>
      <c r="B256" s="38"/>
      <c r="C256" s="243" t="s">
        <v>371</v>
      </c>
      <c r="D256" s="243" t="s">
        <v>372</v>
      </c>
      <c r="E256" s="18" t="s">
        <v>247</v>
      </c>
      <c r="F256" s="244">
        <v>440.89999999999998</v>
      </c>
      <c r="G256" s="37"/>
      <c r="H256" s="38"/>
    </row>
    <row r="257" s="2" customFormat="1" ht="16.8" customHeight="1">
      <c r="A257" s="37"/>
      <c r="B257" s="38"/>
      <c r="C257" s="243" t="s">
        <v>910</v>
      </c>
      <c r="D257" s="243" t="s">
        <v>911</v>
      </c>
      <c r="E257" s="18" t="s">
        <v>247</v>
      </c>
      <c r="F257" s="244">
        <v>5</v>
      </c>
      <c r="G257" s="37"/>
      <c r="H257" s="38"/>
    </row>
    <row r="258" s="2" customFormat="1" ht="16.8" customHeight="1">
      <c r="A258" s="37"/>
      <c r="B258" s="38"/>
      <c r="C258" s="243" t="s">
        <v>914</v>
      </c>
      <c r="D258" s="243" t="s">
        <v>915</v>
      </c>
      <c r="E258" s="18" t="s">
        <v>247</v>
      </c>
      <c r="F258" s="244">
        <v>5</v>
      </c>
      <c r="G258" s="37"/>
      <c r="H258" s="38"/>
    </row>
    <row r="259" s="2" customFormat="1" ht="7.44" customHeight="1">
      <c r="A259" s="37"/>
      <c r="B259" s="59"/>
      <c r="C259" s="60"/>
      <c r="D259" s="60"/>
      <c r="E259" s="60"/>
      <c r="F259" s="60"/>
      <c r="G259" s="60"/>
      <c r="H259" s="38"/>
    </row>
    <row r="260" s="2" customFormat="1">
      <c r="A260" s="37"/>
      <c r="B260" s="37"/>
      <c r="C260" s="37"/>
      <c r="D260" s="37"/>
      <c r="E260" s="37"/>
      <c r="F260" s="37"/>
      <c r="G260" s="37"/>
      <c r="H260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DESKTOP-A37M82P\Švehla</dc:creator>
  <cp:lastModifiedBy>DESKTOP-A37M82P\Švehla</cp:lastModifiedBy>
  <dcterms:created xsi:type="dcterms:W3CDTF">2024-01-12T11:17:07Z</dcterms:created>
  <dcterms:modified xsi:type="dcterms:W3CDTF">2024-01-12T11:17:10Z</dcterms:modified>
</cp:coreProperties>
</file>